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0" yWindow="0" windowWidth="27975" windowHeight="15300" activeTab="1"/>
  </bookViews>
  <sheets>
    <sheet name="Grid Results" sheetId="3" r:id="rId1"/>
    <sheet name="Retail &amp; Professional" sheetId="4" r:id="rId2"/>
  </sheets>
  <definedNames/>
  <calcPr calcId="191029"/>
  <extLst/>
</workbook>
</file>

<file path=xl/sharedStrings.xml><?xml version="1.0" encoding="utf-8"?>
<sst xmlns="http://schemas.openxmlformats.org/spreadsheetml/2006/main" count="1132" uniqueCount="174">
  <si>
    <t>INSTR_CLASS</t>
  </si>
  <si>
    <t>INSTR_SUB_CLASS</t>
  </si>
  <si>
    <t>CLIENT_TYPE</t>
  </si>
  <si>
    <t>AMOUNT_BRK</t>
  </si>
  <si>
    <t>AMOUNT_CLASS</t>
  </si>
  <si>
    <t>AMOUNT_TOTAL</t>
  </si>
  <si>
    <t>ORDERS_BRK</t>
  </si>
  <si>
    <t>ORDERS_CLASS</t>
  </si>
  <si>
    <t>ORDERS_TOTAL</t>
  </si>
  <si>
    <t>AGGR_BRK</t>
  </si>
  <si>
    <t>AGGR_CLASS</t>
  </si>
  <si>
    <t>AGGR_TOTAL</t>
  </si>
  <si>
    <t>PASS_BRK</t>
  </si>
  <si>
    <t>PASS_CLASS</t>
  </si>
  <si>
    <t>PASS_TOTAL</t>
  </si>
  <si>
    <t>BROKER_LEI</t>
  </si>
  <si>
    <t>BROKER_NAME</t>
  </si>
  <si>
    <t>Proportion of volume traded as a percentage of total in that class</t>
  </si>
  <si>
    <t>Proportion of orders executed as percentage of total in that class</t>
  </si>
  <si>
    <t>Percentage of passive orders for that broker</t>
  </si>
  <si>
    <t>Percentage of aggressive orders for that broker</t>
  </si>
  <si>
    <t>A</t>
  </si>
  <si>
    <t>969500UP76J52A9OXU27</t>
  </si>
  <si>
    <t>EXANE SA</t>
  </si>
  <si>
    <t>PROF</t>
  </si>
  <si>
    <t>213800MXAKR2LA1VBM44</t>
  </si>
  <si>
    <t>R0MUWSFPU8MPRO8K5P83</t>
  </si>
  <si>
    <t>529900JRCAFXJDUTVV71</t>
  </si>
  <si>
    <t>RETL</t>
  </si>
  <si>
    <t>9695005EOZG9X8IRJD84</t>
  </si>
  <si>
    <t xml:space="preserve">SIX-EXCHANGE        </t>
  </si>
  <si>
    <t>B</t>
  </si>
  <si>
    <t>213800HZ54TG54H2KV03</t>
  </si>
  <si>
    <t>ANGGYXNX0JLX3X63JN86</t>
  </si>
  <si>
    <t>1VUV7VQFKUOQSJ21A208</t>
  </si>
  <si>
    <t>MP6I5ZYZBEU3UXPYFY54</t>
  </si>
  <si>
    <t>W22LROWP2IHZNBB6K528</t>
  </si>
  <si>
    <t>213800M4PALWKTSLLI88</t>
  </si>
  <si>
    <t>BFM8T61CT2L1QCEMIK50</t>
  </si>
  <si>
    <t>529900HNOAA1KXQJUQ27</t>
  </si>
  <si>
    <t>PT3QB789TSUIDF371261</t>
  </si>
  <si>
    <t>K6Q0W1PS1L1O4IQL9C32</t>
  </si>
  <si>
    <t>165GRDQ39W63PHVONY02</t>
  </si>
  <si>
    <t>B81CK4ESI35472RHJ606</t>
  </si>
  <si>
    <t>549300CLJI9XDH12XV51</t>
  </si>
  <si>
    <t>O2RNE8IBXP4R0TD8PU41</t>
  </si>
  <si>
    <t>M</t>
  </si>
  <si>
    <t>INSTINET GERMANY GMBH</t>
  </si>
  <si>
    <t>549300AE0DWETJDYFB29</t>
  </si>
  <si>
    <t>Jane Street Netherlands B.V.</t>
  </si>
  <si>
    <t>G5GSEF7VJP5I7OUK5573</t>
  </si>
  <si>
    <t>BARCLAYS BANK PLC LONDON</t>
  </si>
  <si>
    <t>529900ECMK8VI6Q1FG89</t>
  </si>
  <si>
    <t>KEPLER CHEUVREUX</t>
  </si>
  <si>
    <t>K8MS7FD7N5Z2WQ51AZ71</t>
  </si>
  <si>
    <t>FLOW TRADERS B.V.</t>
  </si>
  <si>
    <t>BNP PARIBAS SEC CORP</t>
  </si>
  <si>
    <t>549300MGMN3RKMU8FT57</t>
  </si>
  <si>
    <t>INSTINET US</t>
  </si>
  <si>
    <t>6EWKU0FGVX5QQJHFGT48</t>
  </si>
  <si>
    <t>BNPP FINL MKTS (BNPP SA)</t>
  </si>
  <si>
    <t>54930036B12A3G2SIW61</t>
  </si>
  <si>
    <t>1VUV7VQFKUOQSJ21A209</t>
  </si>
  <si>
    <t>GGDZP1UYGU9STUHRDP48</t>
  </si>
  <si>
    <t>MERRILL LYNCH INTERNATION</t>
  </si>
  <si>
    <t>BNP PARIBAS SA</t>
  </si>
  <si>
    <t>GOLDMAN SACHS INTERNATIONAL LONDON</t>
  </si>
  <si>
    <t>KX1WK48MPD4Y2NCUIZ63</t>
  </si>
  <si>
    <t>7245000NHIQTPK869X55</t>
  </si>
  <si>
    <t>BANCO BILBAO VIZCAYA ARG.</t>
  </si>
  <si>
    <t>4PQUHN3JPFGFNF3BB653</t>
  </si>
  <si>
    <t>MORGAN STANLEY AND CO INT</t>
  </si>
  <si>
    <t>TXDSU46SXBWIGJ8G8E98</t>
  </si>
  <si>
    <t>RBC EUROPE LIMITED</t>
  </si>
  <si>
    <t>R0MUWSFPU8MPRO8K5P85</t>
  </si>
  <si>
    <t>REYPIEJN7XZHSUI0N355</t>
  </si>
  <si>
    <t>HSBC BANK PLC LONDON</t>
  </si>
  <si>
    <t>5493004I3LZM39BWHQ75</t>
  </si>
  <si>
    <t>S81F8KH474EY7PUWI149</t>
  </si>
  <si>
    <t>DG3RU1DBUFHT4ZF9WN62</t>
  </si>
  <si>
    <t>549300WHU4EIHRP28H10</t>
  </si>
  <si>
    <t>213800VGFKO4K5IJUI20</t>
  </si>
  <si>
    <t>S5THZMDUJCTQZBTRVI98</t>
  </si>
  <si>
    <t>U7M81AY481YLIOR75625</t>
  </si>
  <si>
    <t xml:space="preserve">WYGNLUQLFZBSYGB56   </t>
  </si>
  <si>
    <t>DGQCSV2PHVF7I2743539</t>
  </si>
  <si>
    <t>JHE42UYNWWTJB8YTTU19</t>
  </si>
  <si>
    <t>QV4Q8OGJ7OA6PA8SCM14</t>
  </si>
  <si>
    <t>VDYMYTQGZZ6DU0912C88</t>
  </si>
  <si>
    <t>BNP PARIBAS ARBITRAGE SNC</t>
  </si>
  <si>
    <t>529900XA50FKIGB6C832</t>
  </si>
  <si>
    <t>UNICREDIT BANK AG MUNICH</t>
  </si>
  <si>
    <t>K</t>
  </si>
  <si>
    <t xml:space="preserve"> </t>
  </si>
  <si>
    <t>7245009KRYSAYB2QCC29</t>
  </si>
  <si>
    <t>OPTIVER V.O.F.</t>
  </si>
  <si>
    <t xml:space="preserve">ESX                 </t>
  </si>
  <si>
    <t>BAADER BANK AG</t>
  </si>
  <si>
    <t>DEUTSCHE BANK AG LONDON</t>
  </si>
  <si>
    <t>UBS AG LONDON BRANCH</t>
  </si>
  <si>
    <t>JP MORGAN SECURITIES PLC</t>
  </si>
  <si>
    <t>CREDIT AGRICOLE CIB SA</t>
  </si>
  <si>
    <t>NATIXIS PARIS</t>
  </si>
  <si>
    <t>BANCO SANTANDER SA</t>
  </si>
  <si>
    <t>TORONTO DOMINION BANK LONDON BRANCH</t>
  </si>
  <si>
    <t>LANDESBANK BONDS</t>
  </si>
  <si>
    <t>MILLENNIUM EUROPE LIMITED</t>
  </si>
  <si>
    <t>BNPP SA, LONDON BRANCH</t>
  </si>
  <si>
    <t>DZ BANK FRANKFURT</t>
  </si>
  <si>
    <t>UBS  LIMITED LONDON (90308)</t>
  </si>
  <si>
    <t>ZUERCHER KANTONALBANK</t>
  </si>
  <si>
    <t>JEFFERIES GMBH</t>
  </si>
  <si>
    <t>GOLDGOLDMAN SACHS BANK AG</t>
  </si>
  <si>
    <t>RABOBANK NEDERLAND</t>
  </si>
  <si>
    <t>ROYAL BANK OF SCOTLAND PLC</t>
  </si>
  <si>
    <t>BRIDPORT ET CIE SA</t>
  </si>
  <si>
    <t>MIZUHO INTL PLC LONDON</t>
  </si>
  <si>
    <t>CREDIT AGRICOLE CIB, LOND</t>
  </si>
  <si>
    <t>JEFFERIES INT LTD</t>
  </si>
  <si>
    <t>CSFB EQUITIES LTD LONDON</t>
  </si>
  <si>
    <t>SOCIETE GENERALE PARIS (94840)</t>
  </si>
  <si>
    <t>MUFG SECURITIES EMEA PLC</t>
  </si>
  <si>
    <t>COMMERZBANK AG FRANKFURT</t>
  </si>
  <si>
    <t>SUMRIDGE PARTNERS LLC</t>
  </si>
  <si>
    <t>NOMURA INTERNATIONAL PLC</t>
  </si>
  <si>
    <t>ANZ BANKING GROUP LIMITED</t>
  </si>
  <si>
    <t>INTESA SANPAOLO SPA</t>
  </si>
  <si>
    <t>BAYERISCHE LANDESBANK MUENCHEN</t>
  </si>
  <si>
    <t>Kategorie des 
Finanzinstruments</t>
  </si>
  <si>
    <t>(a) – i Eigenkapitalinstrumente und ähnliche Instrumente – Aktien &amp; Aktienzertifikate – Tick‐
Größe/Liquiditätsbänder 5 und 6 (ab 2.000 Geschäften pro Tag) – Privatkunden</t>
  </si>
  <si>
    <t>Angabe, ob im Vorjahr im Durchschnitt &lt; 1
Handelsgeschäft pro Geschäftstag ausgeführt wurde</t>
  </si>
  <si>
    <t>N</t>
  </si>
  <si>
    <t>Die fünf Wertpapierfirmen, die ausgehend vom
Handelsvolumen am wichtigsten sind (in absteigender
Reihenfolge nach Handelsvolumen)</t>
  </si>
  <si>
    <t>Anteil des
Handelsvolumens
als
Prozentsatz des
gesamten
Volumens in
dieser Kategorie</t>
  </si>
  <si>
    <t>Anteil der
ausgeführten
Aufträge als
Prozentsatz
aller Aufträge in
dieser Kategorie</t>
  </si>
  <si>
    <t>Prozentsatz
passiver
Aufträge</t>
  </si>
  <si>
    <t>Prozentsatz
aggressiver
Aufträge</t>
  </si>
  <si>
    <t>Prozentsatz
gelenkter
Aufträge</t>
  </si>
  <si>
    <t>EXANE SA
969500UP76J52A9OXU27</t>
  </si>
  <si>
    <t>INSTINET GERMANY GMBH
213800MXAKR2LA1VBM44</t>
  </si>
  <si>
    <t>KEPLER CHEUVREUX
9695005EOZG9X8IRJD84</t>
  </si>
  <si>
    <t>BNP PARIBAS SEC CORP
R0MUWSFPU8MPRO8K5P83</t>
  </si>
  <si>
    <t>INSTINET US
549300MGMN3RKMU8FT57</t>
  </si>
  <si>
    <t>(a) – ii Eigenkapitalinstrumente und ähnliche Instrumente – Aktien &amp; Aktienzertifikate –
Tick‐Größe/Liquiditätsbänder 3 und 4 (zwischen 80 und 1999 Geschäften pro Tag) – Privatkunden</t>
  </si>
  <si>
    <t>SIX-EXCHANGE  
529900HQ12A6FGDMWA17</t>
  </si>
  <si>
    <t>BNPP FINL MKTS (BNPP SA)
6EWKU0FGVX5QQJHFGT48</t>
  </si>
  <si>
    <t>(a) – iii Eigenkapitalinstrumente und ähnliche Instrumente – Aktien &amp; Aktienzertifikate –
Tick‐Größe/Liquiditätsbänder 1 und 2 (zwischen 0 und 79 Geschäften pro Tag) – Privatkunden</t>
  </si>
  <si>
    <t>(b) Schuldtitel – (i) Schuldverschreibungen – Privatkunden</t>
  </si>
  <si>
    <t>Y</t>
  </si>
  <si>
    <t>Jane Street Netherlands B.V.
549300AE0DWETJDYFB29</t>
  </si>
  <si>
    <t>CREDIT AGRICOLE CIB SA
1VUV7VQFKUOQSJ21A209</t>
  </si>
  <si>
    <t>GOLDMAN SACHS INTERNATIONAL LONDON
W22LROWP2IHZNBB6K528</t>
  </si>
  <si>
    <t>JP MORGAN SECURITIES PLC
K6Q0W1PS1L1O4IQL9C32</t>
  </si>
  <si>
    <t>BNP PARIBAS SA
R0MUWSFPU8MPRO8K5P83</t>
  </si>
  <si>
    <t>DZ BANK FRANKFURT
529900HNOAA1KXQJUQ27</t>
  </si>
  <si>
    <t>(k) Börsengehandelte Produkte (börsengehandelte Fonds, börsengehandelte
Schuldverschreibungen und börsengehandelte Rohstoffprodukte) – Privatkunden</t>
  </si>
  <si>
    <t>FLOW TRADERS B.V.
549300CLJI9XDH12XV51</t>
  </si>
  <si>
    <t>(m) Sonstige Instrumente – Privatkunden</t>
  </si>
  <si>
    <t>BNP PARIBAS ARBITRAGE SNC
6EWKU0FGVX5QQJHFGT48</t>
  </si>
  <si>
    <t>(a) – i Eigenkapitalinstrumente und ähnliche Instrumente – Aktien &amp; Aktienzertifikate – Tick‐
Größe/Liquiditätsbänder 5 und 6 (ab 2.000 Geschäften pro Tag) – Professionelle Kunden</t>
  </si>
  <si>
    <t>BNPP FINL MKTS (BNPP SA) 
6EWKU0FGVX5QQJHFGT48</t>
  </si>
  <si>
    <t>(a) – ii Eigenkapitalinstrumente und ähnliche Instrumente – Aktien &amp; Aktienzertifikate –
Tick‐Größe/Liquiditätsbänder 3 und 4 (zwischen 80 und 1999 Geschäften pro Tag) –
Professionelle Kunden</t>
  </si>
  <si>
    <t>(a) – iii Eigenkapitalinstrumente und ähnliche Instrumente – Aktien &amp; Aktienzertifikate –
Tick‐Größe/Liquiditätsbänder 1 und 2 (zwischen 0 und 79 Geschäften pro Tag) – Professionelle Kunden</t>
  </si>
  <si>
    <t>KEPLER CHEUVREUX  
9695005EOZG9X8IRJD84</t>
  </si>
  <si>
    <t>(b) Schuldtitel – (i) Schuldverschreibungen – Professionelle Kunden</t>
  </si>
  <si>
    <t>UBS AG LONDON BRANCH
BFM8T61CT2L1QCEMIK50</t>
  </si>
  <si>
    <t>MERRILL LYNCH INTERNATION
GGDZP1UYGU9STUHRDP48</t>
  </si>
  <si>
    <t>(b) Schuldtitel – (ii) Geldmarktinstrumente – Professionelle Kunden</t>
  </si>
  <si>
    <t>MORGAN STANLEY AND CO INT
4PQUHN3JPFGFNF3BB653</t>
  </si>
  <si>
    <t>ROYAL BANK OF SCOTLAND PLC
549300WHU4EIHRP28H10</t>
  </si>
  <si>
    <t>(k) Börsengehandelte Produkte (börsengehandelte Fonds, börsengehandelte
Schuldverschreibungen und börsengehandelte Rohstoffprodukte) – Professionelle Kunden</t>
  </si>
  <si>
    <t>OPTIVER V.O.F.
7245009KRYSAYB2QCC29</t>
  </si>
  <si>
    <t>(m) Sonstige Instrumente – Professionelle Kunden</t>
  </si>
  <si>
    <t>BAADER BANK AG
529900JRCAFXJDUTVV71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</si>
</sst>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0"/>
    <numFmt numFmtId="178" formatCode="General"/>
    <numFmt numFmtId="179" formatCode="0%"/>
    <numFmt numFmtId="180" formatCode="#,##0"/>
  </numFmts>
  <fonts count="8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0"/>
      <name val="BNPP Sans Light"/>
      <family val="3"/>
    </font>
    <font>
      <sz val="10"/>
      <name val="BNPP Sans Light"/>
      <family val="3"/>
    </font>
    <font>
      <b/>
      <sz val="11"/>
      <color rgb="FFFFFF00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A96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center" textRotation="90"/>
    </xf>
    <xf numFmtId="3" fontId="1" fillId="2" borderId="2" xfId="0" applyNumberFormat="1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9" fontId="1" fillId="2" borderId="2" xfId="15" applyFont="1" applyFill="1" applyBorder="1" applyAlignment="1">
      <alignment horizontal="center" textRotation="90" wrapText="1"/>
    </xf>
    <xf numFmtId="3" fontId="1" fillId="2" borderId="3" xfId="0" applyNumberFormat="1" applyFont="1" applyFill="1" applyBorder="1" applyAlignment="1">
      <alignment horizontal="center" textRotation="90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9" fontId="2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0" fontId="5" fillId="4" borderId="4" xfId="0" applyFont="1" applyFill="1" applyBorder="1" applyAlignment="1">
      <alignment vertical="center" wrapText="1"/>
    </xf>
    <xf numFmtId="9" fontId="5" fillId="4" borderId="4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Alignment="1">
      <alignment/>
    </xf>
    <xf numFmtId="1" fontId="2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5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0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0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0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U151" totalsRowShown="0" headerRowDxfId="74" dataDxfId="72" tableBorderDxfId="71" headerRowBorderDxfId="73">
  <autoFilter ref="A1:U151"/>
  <tableColumns count="21">
    <tableColumn id="1" name="INSTR_CLASS" dataDxfId="70"/>
    <tableColumn id="2" name="INSTR_SUB_CLASS" dataDxfId="69"/>
    <tableColumn id="3" name="CLIENT_TYPE" dataDxfId="68"/>
    <tableColumn id="4" name="BROKER_LEI" dataDxfId="67"/>
    <tableColumn id="5" name="BROKER_NAME" dataDxfId="66"/>
    <tableColumn id="6" name="Proportion of volume traded as a percentage of total in that class" dataDxfId="65">
      <calculatedColumnFormula>Table13[[#This Row],[AMOUNT_BRK]]/Table13[[#This Row],[AMOUNT_CLASS]]</calculatedColumnFormula>
    </tableColumn>
    <tableColumn id="7" name="Proportion of orders executed as percentage of total in that class" dataDxfId="64">
      <calculatedColumnFormula>Table13[[#This Row],[ORDERS_BRK]]/Table13[[#This Row],[ORDERS_CLASS]]</calculatedColumnFormula>
    </tableColumn>
    <tableColumn id="8" name="Percentage of passive orders for that broker" dataDxfId="63">
      <calculatedColumnFormula>Table13[[#This Row],[PASS_BRK]]/Table13[[#This Row],[ORDERS_BRK]]</calculatedColumnFormula>
    </tableColumn>
    <tableColumn id="9" name="Percentage of aggressive orders for that broker" dataDxfId="62">
      <calculatedColumnFormula>Table13[[#This Row],[AGGR_BRK]]/Table13[[#This Row],[ORDERS_BRK]]</calculatedColumnFormula>
    </tableColumn>
    <tableColumn id="10" name="AMOUNT_BRK" dataDxfId="61"/>
    <tableColumn id="11" name="AMOUNT_CLASS" dataDxfId="60"/>
    <tableColumn id="12" name="AMOUNT_TOTAL" dataDxfId="59"/>
    <tableColumn id="13" name="ORDERS_BRK" dataDxfId="58"/>
    <tableColumn id="14" name="ORDERS_CLASS" dataDxfId="57"/>
    <tableColumn id="15" name="ORDERS_TOTAL" dataDxfId="56"/>
    <tableColumn id="16" name="AGGR_BRK" dataDxfId="55"/>
    <tableColumn id="17" name="AGGR_CLASS" dataDxfId="54"/>
    <tableColumn id="18" name="AGGR_TOTAL" dataDxfId="53"/>
    <tableColumn id="19" name="PASS_BRK" dataDxfId="52"/>
    <tableColumn id="20" name="PASS_CLASS" dataDxfId="51"/>
    <tableColumn id="21" name="PASS_TOTAL" dataDxfId="5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1:U86" totalsRowShown="0" headerRowDxfId="49" dataDxfId="47" tableBorderDxfId="46" headerRowBorderDxfId="48">
  <autoFilter ref="A1:U86"/>
  <tableColumns count="21">
    <tableColumn id="1" name="INSTR_CLASS" dataDxfId="45"/>
    <tableColumn id="2" name="INSTR_SUB_CLASS" dataDxfId="44"/>
    <tableColumn id="3" name="CLIENT_TYPE" dataDxfId="43"/>
    <tableColumn id="4" name="BROKER_LEI" dataDxfId="42"/>
    <tableColumn id="5" name="BROKER_NAME" dataDxfId="41"/>
    <tableColumn id="6" name="Proportion of volume traded as a percentage of total in that class" dataDxfId="40">
      <calculatedColumnFormula>Table132[[#This Row],[AMOUNT_BRK]]/Table132[[#This Row],[AMOUNT_CLASS]]</calculatedColumnFormula>
    </tableColumn>
    <tableColumn id="7" name="Proportion of orders executed as percentage of total in that class" dataDxfId="39">
      <calculatedColumnFormula>Table132[[#This Row],[ORDERS_BRK]]/Table132[[#This Row],[ORDERS_CLASS]]</calculatedColumnFormula>
    </tableColumn>
    <tableColumn id="8" name="Percentage of passive orders for that broker" dataDxfId="38">
      <calculatedColumnFormula>Table132[[#This Row],[PASS_BRK]]/Table132[[#This Row],[ORDERS_BRK]]</calculatedColumnFormula>
    </tableColumn>
    <tableColumn id="9" name="Percentage of aggressive orders for that broker" dataDxfId="37">
      <calculatedColumnFormula>Table132[[#This Row],[AGGR_BRK]]/Table132[[#This Row],[ORDERS_BRK]]</calculatedColumnFormula>
    </tableColumn>
    <tableColumn id="10" name="AMOUNT_BRK" dataDxfId="36"/>
    <tableColumn id="11" name="AMOUNT_CLASS" dataDxfId="35"/>
    <tableColumn id="12" name="AMOUNT_TOTAL" dataDxfId="34"/>
    <tableColumn id="13" name="ORDERS_BRK" dataDxfId="33"/>
    <tableColumn id="14" name="ORDERS_CLASS" dataDxfId="32"/>
    <tableColumn id="15" name="ORDERS_TOTAL" dataDxfId="31"/>
    <tableColumn id="16" name="AGGR_BRK" dataDxfId="30"/>
    <tableColumn id="17" name="AGGR_CLASS" dataDxfId="29"/>
    <tableColumn id="18" name="AGGR_TOTAL" dataDxfId="28"/>
    <tableColumn id="19" name="PASS_BRK" dataDxfId="27"/>
    <tableColumn id="20" name="PASS_CLASS" dataDxfId="26"/>
    <tableColumn id="21" name="PASS_TOTAL" dataDxfId="2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e1324" displayName="Table1324" ref="A95:U193" totalsRowShown="0" headerRowDxfId="24" dataDxfId="22" tableBorderDxfId="21" headerRowBorderDxfId="23">
  <autoFilter ref="A95:U193"/>
  <tableColumns count="21">
    <tableColumn id="1" name="INSTR_CLASS" dataDxfId="20"/>
    <tableColumn id="2" name="INSTR_SUB_CLASS" dataDxfId="19"/>
    <tableColumn id="3" name="CLIENT_TYPE" dataDxfId="18"/>
    <tableColumn id="4" name="BROKER_LEI" dataDxfId="17"/>
    <tableColumn id="5" name="BROKER_NAME" dataDxfId="16"/>
    <tableColumn id="6" name="Proportion of volume traded as a percentage of total in that class" dataDxfId="15">
      <calculatedColumnFormula>Table1324[[#This Row],[AMOUNT_BRK]]/Table1324[[#This Row],[AMOUNT_CLASS]]</calculatedColumnFormula>
    </tableColumn>
    <tableColumn id="7" name="Proportion of orders executed as percentage of total in that class" dataDxfId="14">
      <calculatedColumnFormula>Table1324[[#This Row],[ORDERS_BRK]]/Table1324[[#This Row],[ORDERS_CLASS]]</calculatedColumnFormula>
    </tableColumn>
    <tableColumn id="8" name="Percentage of passive orders for that broker" dataDxfId="13">
      <calculatedColumnFormula>Table1324[[#This Row],[PASS_BRK]]/Table1324[[#This Row],[ORDERS_BRK]]</calculatedColumnFormula>
    </tableColumn>
    <tableColumn id="9" name="Percentage of aggressive orders for that broker" dataDxfId="12">
      <calculatedColumnFormula>Table1324[[#This Row],[AGGR_BRK]]/Table1324[[#This Row],[ORDERS_BRK]]</calculatedColumnFormula>
    </tableColumn>
    <tableColumn id="10" name="AMOUNT_BRK" dataDxfId="11"/>
    <tableColumn id="11" name="AMOUNT_CLASS" dataDxfId="10"/>
    <tableColumn id="12" name="AMOUNT_TOTAL" dataDxfId="9"/>
    <tableColumn id="13" name="ORDERS_BRK" dataDxfId="8"/>
    <tableColumn id="14" name="ORDERS_CLASS" dataDxfId="7"/>
    <tableColumn id="15" name="ORDERS_TOTAL" dataDxfId="6"/>
    <tableColumn id="16" name="AGGR_BRK" dataDxfId="5"/>
    <tableColumn id="17" name="AGGR_CLASS" dataDxfId="4"/>
    <tableColumn id="18" name="AGGR_TOTAL" dataDxfId="3"/>
    <tableColumn id="19" name="PASS_BRK" dataDxfId="2"/>
    <tableColumn id="20" name="PASS_CLASS" dataDxfId="1"/>
    <tableColumn id="21" name="PASS_TOTAL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workbookViewId="0" topLeftCell="A1">
      <pane ySplit="1" topLeftCell="A14" activePane="bottomLeft" state="frozen"/>
      <selection pane="bottomLeft" activeCell="A31" sqref="A31:XFD31"/>
    </sheetView>
  </sheetViews>
  <sheetFormatPr defaultColWidth="9.140625" defaultRowHeight="12.75"/>
  <cols>
    <col min="1" max="3" width="8.28125" style="0" bestFit="1" customWidth="1"/>
    <col min="4" max="4" width="26.7109375" style="0" bestFit="1" customWidth="1"/>
    <col min="5" max="5" width="38.28125" style="0" bestFit="1" customWidth="1"/>
    <col min="6" max="9" width="11.140625" style="0" bestFit="1" customWidth="1"/>
    <col min="10" max="12" width="12.00390625" style="0" bestFit="1" customWidth="1"/>
    <col min="13" max="21" width="8.28125" style="0" bestFit="1" customWidth="1"/>
  </cols>
  <sheetData>
    <row r="1" spans="1:21" ht="114.75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8" t="s">
        <v>21</v>
      </c>
      <c r="B2" s="8">
        <v>1</v>
      </c>
      <c r="C2" s="8" t="s">
        <v>24</v>
      </c>
      <c r="D2" s="8" t="s">
        <v>22</v>
      </c>
      <c r="E2" s="8" t="s">
        <v>23</v>
      </c>
      <c r="F2" s="6">
        <f>Table13[[#This Row],[AMOUNT_BRK]]/Table13[[#This Row],[AMOUNT_CLASS]]</f>
        <v>0.33993114879616015</v>
      </c>
      <c r="G2" s="6">
        <f>Table13[[#This Row],[ORDERS_BRK]]/Table13[[#This Row],[ORDERS_CLASS]]</f>
        <v>0.2606146740095932</v>
      </c>
      <c r="H2" s="6">
        <f>Table13[[#This Row],[PASS_BRK]]/Table13[[#This Row],[ORDERS_BRK]]</f>
        <v>0</v>
      </c>
      <c r="I2" s="6">
        <f>Table13[[#This Row],[AGGR_BRK]]/Table13[[#This Row],[ORDERS_BRK]]</f>
        <v>0</v>
      </c>
      <c r="J2" s="8">
        <v>19401067.42</v>
      </c>
      <c r="K2" s="8">
        <v>57073520.59</v>
      </c>
      <c r="L2" s="8">
        <v>730488246.8</v>
      </c>
      <c r="M2" s="8">
        <v>1467</v>
      </c>
      <c r="N2" s="8">
        <v>5629</v>
      </c>
      <c r="O2" s="8">
        <v>21549</v>
      </c>
      <c r="P2" s="8">
        <v>0</v>
      </c>
      <c r="Q2" s="8">
        <v>0</v>
      </c>
      <c r="R2" s="8">
        <v>131</v>
      </c>
      <c r="S2" s="8">
        <v>0</v>
      </c>
      <c r="T2" s="8">
        <v>0</v>
      </c>
      <c r="U2" s="8">
        <v>827</v>
      </c>
    </row>
    <row r="3" spans="1:21" ht="12.75">
      <c r="A3" s="8" t="s">
        <v>21</v>
      </c>
      <c r="B3" s="8">
        <v>1</v>
      </c>
      <c r="C3" s="8" t="s">
        <v>24</v>
      </c>
      <c r="D3" s="8" t="s">
        <v>57</v>
      </c>
      <c r="E3" s="8" t="s">
        <v>58</v>
      </c>
      <c r="F3" s="6">
        <f>Table13[[#This Row],[AMOUNT_BRK]]/Table13[[#This Row],[AMOUNT_CLASS]]</f>
        <v>0.2119400505690795</v>
      </c>
      <c r="G3" s="6">
        <f>Table13[[#This Row],[ORDERS_BRK]]/Table13[[#This Row],[ORDERS_CLASS]]</f>
        <v>0.22668324746846688</v>
      </c>
      <c r="H3" s="6">
        <f>Table13[[#This Row],[PASS_BRK]]/Table13[[#This Row],[ORDERS_BRK]]</f>
        <v>0</v>
      </c>
      <c r="I3" s="6">
        <f>Table13[[#This Row],[AGGR_BRK]]/Table13[[#This Row],[ORDERS_BRK]]</f>
        <v>0</v>
      </c>
      <c r="J3" s="8">
        <v>12096164.84</v>
      </c>
      <c r="K3" s="8">
        <v>57073520.59</v>
      </c>
      <c r="L3" s="8">
        <v>730488246.8</v>
      </c>
      <c r="M3" s="8">
        <v>1276</v>
      </c>
      <c r="N3" s="8">
        <v>5629</v>
      </c>
      <c r="O3" s="8">
        <v>21549</v>
      </c>
      <c r="P3" s="8">
        <v>0</v>
      </c>
      <c r="Q3" s="8">
        <v>0</v>
      </c>
      <c r="R3" s="8">
        <v>131</v>
      </c>
      <c r="S3" s="8">
        <v>0</v>
      </c>
      <c r="T3" s="8">
        <v>0</v>
      </c>
      <c r="U3" s="8">
        <v>827</v>
      </c>
    </row>
    <row r="4" spans="1:21" ht="12.75">
      <c r="A4" s="8" t="s">
        <v>21</v>
      </c>
      <c r="B4" s="8">
        <v>1</v>
      </c>
      <c r="C4" s="8" t="s">
        <v>24</v>
      </c>
      <c r="D4" s="8" t="s">
        <v>29</v>
      </c>
      <c r="E4" s="8" t="s">
        <v>53</v>
      </c>
      <c r="F4" s="6">
        <f>Table13[[#This Row],[AMOUNT_BRK]]/Table13[[#This Row],[AMOUNT_CLASS]]</f>
        <v>0.15869779786437385</v>
      </c>
      <c r="G4" s="6">
        <f>Table13[[#This Row],[ORDERS_BRK]]/Table13[[#This Row],[ORDERS_CLASS]]</f>
        <v>0.2506661929294724</v>
      </c>
      <c r="H4" s="6">
        <f>Table13[[#This Row],[PASS_BRK]]/Table13[[#This Row],[ORDERS_BRK]]</f>
        <v>0</v>
      </c>
      <c r="I4" s="6">
        <f>Table13[[#This Row],[AGGR_BRK]]/Table13[[#This Row],[ORDERS_BRK]]</f>
        <v>0</v>
      </c>
      <c r="J4" s="8">
        <v>9057442.034</v>
      </c>
      <c r="K4" s="8">
        <v>57073520.59</v>
      </c>
      <c r="L4" s="8">
        <v>730488246.8</v>
      </c>
      <c r="M4" s="8">
        <v>1411</v>
      </c>
      <c r="N4" s="8">
        <v>5629</v>
      </c>
      <c r="O4" s="8">
        <v>21549</v>
      </c>
      <c r="P4" s="8">
        <v>0</v>
      </c>
      <c r="Q4" s="8">
        <v>0</v>
      </c>
      <c r="R4" s="8">
        <v>131</v>
      </c>
      <c r="S4" s="8">
        <v>0</v>
      </c>
      <c r="T4" s="8">
        <v>0</v>
      </c>
      <c r="U4" s="8">
        <v>827</v>
      </c>
    </row>
    <row r="5" spans="1:21" ht="12.75">
      <c r="A5" s="8" t="s">
        <v>21</v>
      </c>
      <c r="B5" s="8">
        <v>1</v>
      </c>
      <c r="C5" s="8" t="s">
        <v>24</v>
      </c>
      <c r="D5" s="8" t="s">
        <v>26</v>
      </c>
      <c r="E5" s="8" t="s">
        <v>56</v>
      </c>
      <c r="F5" s="6">
        <f>Table13[[#This Row],[AMOUNT_BRK]]/Table13[[#This Row],[AMOUNT_CLASS]]</f>
        <v>0.13676262230382938</v>
      </c>
      <c r="G5" s="6">
        <f>Table13[[#This Row],[ORDERS_BRK]]/Table13[[#This Row],[ORDERS_CLASS]]</f>
        <v>0.10534730858056493</v>
      </c>
      <c r="H5" s="6">
        <f>Table13[[#This Row],[PASS_BRK]]/Table13[[#This Row],[ORDERS_BRK]]</f>
        <v>0</v>
      </c>
      <c r="I5" s="6">
        <f>Table13[[#This Row],[AGGR_BRK]]/Table13[[#This Row],[ORDERS_BRK]]</f>
        <v>0</v>
      </c>
      <c r="J5" s="8">
        <v>7805524.34</v>
      </c>
      <c r="K5" s="8">
        <v>57073520.59</v>
      </c>
      <c r="L5" s="8">
        <v>730488246.8</v>
      </c>
      <c r="M5" s="8">
        <v>593</v>
      </c>
      <c r="N5" s="8">
        <v>5629</v>
      </c>
      <c r="O5" s="8">
        <v>21549</v>
      </c>
      <c r="P5" s="8">
        <v>0</v>
      </c>
      <c r="Q5" s="8">
        <v>0</v>
      </c>
      <c r="R5" s="8">
        <v>131</v>
      </c>
      <c r="S5" s="8">
        <v>0</v>
      </c>
      <c r="T5" s="8">
        <v>0</v>
      </c>
      <c r="U5" s="8">
        <v>827</v>
      </c>
    </row>
    <row r="6" spans="1:21" ht="12.75">
      <c r="A6" s="8" t="s">
        <v>21</v>
      </c>
      <c r="B6" s="8">
        <v>1</v>
      </c>
      <c r="C6" s="8" t="s">
        <v>24</v>
      </c>
      <c r="D6" s="8" t="s">
        <v>59</v>
      </c>
      <c r="E6" s="8" t="s">
        <v>60</v>
      </c>
      <c r="F6" s="6">
        <f>Table13[[#This Row],[AMOUNT_BRK]]/Table13[[#This Row],[AMOUNT_CLASS]]</f>
        <v>0.10736245135495678</v>
      </c>
      <c r="G6" s="6">
        <f>Table13[[#This Row],[ORDERS_BRK]]/Table13[[#This Row],[ORDERS_CLASS]]</f>
        <v>0.11280866939065554</v>
      </c>
      <c r="H6" s="6">
        <f>Table13[[#This Row],[PASS_BRK]]/Table13[[#This Row],[ORDERS_BRK]]</f>
        <v>0</v>
      </c>
      <c r="I6" s="6">
        <f>Table13[[#This Row],[AGGR_BRK]]/Table13[[#This Row],[ORDERS_BRK]]</f>
        <v>0</v>
      </c>
      <c r="J6" s="8">
        <v>6127553.078</v>
      </c>
      <c r="K6" s="8">
        <v>57073520.59</v>
      </c>
      <c r="L6" s="8">
        <v>730488246.8</v>
      </c>
      <c r="M6" s="8">
        <v>635</v>
      </c>
      <c r="N6" s="8">
        <v>5629</v>
      </c>
      <c r="O6" s="8">
        <v>21549</v>
      </c>
      <c r="P6" s="8">
        <v>0</v>
      </c>
      <c r="Q6" s="8">
        <v>0</v>
      </c>
      <c r="R6" s="8">
        <v>131</v>
      </c>
      <c r="S6" s="8">
        <v>0</v>
      </c>
      <c r="T6" s="8">
        <v>0</v>
      </c>
      <c r="U6" s="8">
        <v>827</v>
      </c>
    </row>
    <row r="7" spans="1:21" ht="12.75">
      <c r="A7" s="8" t="s">
        <v>21</v>
      </c>
      <c r="B7" s="8">
        <v>1</v>
      </c>
      <c r="C7" s="8" t="s">
        <v>24</v>
      </c>
      <c r="D7" s="8" t="s">
        <v>25</v>
      </c>
      <c r="E7" s="8" t="s">
        <v>47</v>
      </c>
      <c r="F7" s="6">
        <f>Table13[[#This Row],[AMOUNT_BRK]]/Table13[[#This Row],[AMOUNT_CLASS]]</f>
        <v>0.043272546330928904</v>
      </c>
      <c r="G7" s="6">
        <f>Table13[[#This Row],[ORDERS_BRK]]/Table13[[#This Row],[ORDERS_CLASS]]</f>
        <v>0.043346953277669215</v>
      </c>
      <c r="H7" s="6">
        <f>Table13[[#This Row],[PASS_BRK]]/Table13[[#This Row],[ORDERS_BRK]]</f>
        <v>0</v>
      </c>
      <c r="I7" s="6">
        <f>Table13[[#This Row],[AGGR_BRK]]/Table13[[#This Row],[ORDERS_BRK]]</f>
        <v>0</v>
      </c>
      <c r="J7" s="8">
        <v>2469716.564</v>
      </c>
      <c r="K7" s="8">
        <v>57073520.59</v>
      </c>
      <c r="L7" s="8">
        <v>730488246.8</v>
      </c>
      <c r="M7" s="8">
        <v>244</v>
      </c>
      <c r="N7" s="8">
        <v>5629</v>
      </c>
      <c r="O7" s="8">
        <v>21549</v>
      </c>
      <c r="P7" s="8">
        <v>0</v>
      </c>
      <c r="Q7" s="8">
        <v>0</v>
      </c>
      <c r="R7" s="8">
        <v>131</v>
      </c>
      <c r="S7" s="8">
        <v>0</v>
      </c>
      <c r="T7" s="8">
        <v>0</v>
      </c>
      <c r="U7" s="8">
        <v>827</v>
      </c>
    </row>
    <row r="8" spans="1:21" ht="12.75">
      <c r="A8" s="8" t="s">
        <v>21</v>
      </c>
      <c r="B8" s="8">
        <v>1</v>
      </c>
      <c r="C8" s="8" t="s">
        <v>24</v>
      </c>
      <c r="D8" s="8" t="s">
        <v>27</v>
      </c>
      <c r="E8" s="8" t="s">
        <v>97</v>
      </c>
      <c r="F8" s="6">
        <f>Table13[[#This Row],[AMOUNT_BRK]]/Table13[[#This Row],[AMOUNT_CLASS]]</f>
        <v>0.00203338288579895</v>
      </c>
      <c r="G8" s="6">
        <f>Table13[[#This Row],[ORDERS_BRK]]/Table13[[#This Row],[ORDERS_CLASS]]</f>
        <v>0.0005329543435779002</v>
      </c>
      <c r="H8" s="6">
        <f>Table13[[#This Row],[PASS_BRK]]/Table13[[#This Row],[ORDERS_BRK]]</f>
        <v>0</v>
      </c>
      <c r="I8" s="6">
        <f>Table13[[#This Row],[AGGR_BRK]]/Table13[[#This Row],[ORDERS_BRK]]</f>
        <v>0</v>
      </c>
      <c r="J8" s="8">
        <v>116052.32</v>
      </c>
      <c r="K8" s="8">
        <v>57073520.59</v>
      </c>
      <c r="L8" s="8">
        <v>730488246.8</v>
      </c>
      <c r="M8" s="8">
        <v>3</v>
      </c>
      <c r="N8" s="8">
        <v>5629</v>
      </c>
      <c r="O8" s="8">
        <v>21549</v>
      </c>
      <c r="P8" s="8">
        <v>0</v>
      </c>
      <c r="Q8" s="8">
        <v>0</v>
      </c>
      <c r="R8" s="8">
        <v>131</v>
      </c>
      <c r="S8" s="8">
        <v>0</v>
      </c>
      <c r="T8" s="8">
        <v>0</v>
      </c>
      <c r="U8" s="8">
        <v>827</v>
      </c>
    </row>
    <row r="9" spans="1:21" ht="12.75">
      <c r="A9" s="8" t="s">
        <v>21</v>
      </c>
      <c r="B9" s="8">
        <v>1</v>
      </c>
      <c r="C9" s="8" t="s">
        <v>28</v>
      </c>
      <c r="D9" s="8" t="s">
        <v>22</v>
      </c>
      <c r="E9" s="8" t="s">
        <v>23</v>
      </c>
      <c r="F9" s="6">
        <f>Table13[[#This Row],[AMOUNT_BRK]]/Table13[[#This Row],[AMOUNT_CLASS]]</f>
        <v>0.24989099070744356</v>
      </c>
      <c r="G9" s="6">
        <f>Table13[[#This Row],[ORDERS_BRK]]/Table13[[#This Row],[ORDERS_CLASS]]</f>
        <v>0.2339420252841272</v>
      </c>
      <c r="H9" s="6">
        <f>Table13[[#This Row],[PASS_BRK]]/Table13[[#This Row],[ORDERS_BRK]]</f>
        <v>0</v>
      </c>
      <c r="I9" s="6">
        <f>Table13[[#This Row],[AGGR_BRK]]/Table13[[#This Row],[ORDERS_BRK]]</f>
        <v>0</v>
      </c>
      <c r="J9" s="8">
        <v>19735326.95</v>
      </c>
      <c r="K9" s="8">
        <v>78975744.16</v>
      </c>
      <c r="L9" s="8">
        <v>730488246.8</v>
      </c>
      <c r="M9" s="8">
        <v>1832</v>
      </c>
      <c r="N9" s="8">
        <v>7831</v>
      </c>
      <c r="O9" s="8">
        <v>21549</v>
      </c>
      <c r="P9" s="8">
        <v>0</v>
      </c>
      <c r="Q9" s="8">
        <v>0</v>
      </c>
      <c r="R9" s="8">
        <v>131</v>
      </c>
      <c r="S9" s="8">
        <v>0</v>
      </c>
      <c r="T9" s="8">
        <v>0</v>
      </c>
      <c r="U9" s="8">
        <v>827</v>
      </c>
    </row>
    <row r="10" spans="1:21" ht="12.75">
      <c r="A10" s="8" t="s">
        <v>21</v>
      </c>
      <c r="B10" s="8">
        <v>1</v>
      </c>
      <c r="C10" s="8" t="s">
        <v>28</v>
      </c>
      <c r="D10" s="8" t="s">
        <v>26</v>
      </c>
      <c r="E10" s="8" t="s">
        <v>56</v>
      </c>
      <c r="F10" s="6">
        <f>Table13[[#This Row],[AMOUNT_BRK]]/Table13[[#This Row],[AMOUNT_CLASS]]</f>
        <v>0.23080343368555606</v>
      </c>
      <c r="G10" s="6">
        <f>Table13[[#This Row],[ORDERS_BRK]]/Table13[[#This Row],[ORDERS_CLASS]]</f>
        <v>0.2356020942408377</v>
      </c>
      <c r="H10" s="6">
        <f>Table13[[#This Row],[PASS_BRK]]/Table13[[#This Row],[ORDERS_BRK]]</f>
        <v>0</v>
      </c>
      <c r="I10" s="6">
        <f>Table13[[#This Row],[AGGR_BRK]]/Table13[[#This Row],[ORDERS_BRK]]</f>
        <v>0</v>
      </c>
      <c r="J10" s="8">
        <v>18227872.93</v>
      </c>
      <c r="K10" s="8">
        <v>78975744.16</v>
      </c>
      <c r="L10" s="8">
        <v>730488246.8</v>
      </c>
      <c r="M10" s="8">
        <v>1845</v>
      </c>
      <c r="N10" s="8">
        <v>7831</v>
      </c>
      <c r="O10" s="8">
        <v>21549</v>
      </c>
      <c r="P10" s="8">
        <v>0</v>
      </c>
      <c r="Q10" s="8">
        <v>0</v>
      </c>
      <c r="R10" s="8">
        <v>131</v>
      </c>
      <c r="S10" s="8">
        <v>0</v>
      </c>
      <c r="T10" s="8">
        <v>0</v>
      </c>
      <c r="U10" s="8">
        <v>827</v>
      </c>
    </row>
    <row r="11" spans="1:21" ht="12.75">
      <c r="A11" s="8" t="s">
        <v>21</v>
      </c>
      <c r="B11" s="8">
        <v>1</v>
      </c>
      <c r="C11" s="8" t="s">
        <v>28</v>
      </c>
      <c r="D11" s="8" t="s">
        <v>57</v>
      </c>
      <c r="E11" s="8" t="s">
        <v>58</v>
      </c>
      <c r="F11" s="6">
        <f>Table13[[#This Row],[AMOUNT_BRK]]/Table13[[#This Row],[AMOUNT_CLASS]]</f>
        <v>0.21126206492208632</v>
      </c>
      <c r="G11" s="6">
        <f>Table13[[#This Row],[ORDERS_BRK]]/Table13[[#This Row],[ORDERS_CLASS]]</f>
        <v>0.1633252458179032</v>
      </c>
      <c r="H11" s="6">
        <f>Table13[[#This Row],[PASS_BRK]]/Table13[[#This Row],[ORDERS_BRK]]</f>
        <v>0</v>
      </c>
      <c r="I11" s="6">
        <f>Table13[[#This Row],[AGGR_BRK]]/Table13[[#This Row],[ORDERS_BRK]]</f>
        <v>0</v>
      </c>
      <c r="J11" s="8">
        <v>16684578.79</v>
      </c>
      <c r="K11" s="8">
        <v>78975744.16</v>
      </c>
      <c r="L11" s="8">
        <v>730488246.8</v>
      </c>
      <c r="M11" s="8">
        <v>1279</v>
      </c>
      <c r="N11" s="8">
        <v>7831</v>
      </c>
      <c r="O11" s="8">
        <v>21549</v>
      </c>
      <c r="P11" s="8">
        <v>0</v>
      </c>
      <c r="Q11" s="8">
        <v>0</v>
      </c>
      <c r="R11" s="8">
        <v>131</v>
      </c>
      <c r="S11" s="8">
        <v>0</v>
      </c>
      <c r="T11" s="8">
        <v>0</v>
      </c>
      <c r="U11" s="8">
        <v>827</v>
      </c>
    </row>
    <row r="12" spans="1:21" ht="12.75">
      <c r="A12" s="8" t="s">
        <v>21</v>
      </c>
      <c r="B12" s="8">
        <v>1</v>
      </c>
      <c r="C12" s="8" t="s">
        <v>28</v>
      </c>
      <c r="D12" s="8" t="s">
        <v>25</v>
      </c>
      <c r="E12" s="8" t="s">
        <v>47</v>
      </c>
      <c r="F12" s="6">
        <f>Table13[[#This Row],[AMOUNT_BRK]]/Table13[[#This Row],[AMOUNT_CLASS]]</f>
        <v>0.14438645056510224</v>
      </c>
      <c r="G12" s="6">
        <f>Table13[[#This Row],[ORDERS_BRK]]/Table13[[#This Row],[ORDERS_CLASS]]</f>
        <v>0.14072276848422935</v>
      </c>
      <c r="H12" s="6">
        <f>Table13[[#This Row],[PASS_BRK]]/Table13[[#This Row],[ORDERS_BRK]]</f>
        <v>0</v>
      </c>
      <c r="I12" s="6">
        <f>Table13[[#This Row],[AGGR_BRK]]/Table13[[#This Row],[ORDERS_BRK]]</f>
        <v>0</v>
      </c>
      <c r="J12" s="8">
        <v>11403027.38</v>
      </c>
      <c r="K12" s="8">
        <v>78975744.16</v>
      </c>
      <c r="L12" s="8">
        <v>730488246.8</v>
      </c>
      <c r="M12" s="8">
        <v>1102</v>
      </c>
      <c r="N12" s="8">
        <v>7831</v>
      </c>
      <c r="O12" s="8">
        <v>21549</v>
      </c>
      <c r="P12" s="8">
        <v>0</v>
      </c>
      <c r="Q12" s="8">
        <v>0</v>
      </c>
      <c r="R12" s="8">
        <v>131</v>
      </c>
      <c r="S12" s="8">
        <v>0</v>
      </c>
      <c r="T12" s="8">
        <v>0</v>
      </c>
      <c r="U12" s="8">
        <v>827</v>
      </c>
    </row>
    <row r="13" spans="1:21" ht="12.75">
      <c r="A13" s="8" t="s">
        <v>21</v>
      </c>
      <c r="B13" s="8">
        <v>1</v>
      </c>
      <c r="C13" s="8" t="s">
        <v>28</v>
      </c>
      <c r="D13" s="8" t="s">
        <v>29</v>
      </c>
      <c r="E13" s="8" t="s">
        <v>53</v>
      </c>
      <c r="F13" s="6">
        <f>Table13[[#This Row],[AMOUNT_BRK]]/Table13[[#This Row],[AMOUNT_CLASS]]</f>
        <v>0.10207115697027958</v>
      </c>
      <c r="G13" s="6">
        <f>Table13[[#This Row],[ORDERS_BRK]]/Table13[[#This Row],[ORDERS_CLASS]]</f>
        <v>0.14353211594943174</v>
      </c>
      <c r="H13" s="6">
        <f>Table13[[#This Row],[PASS_BRK]]/Table13[[#This Row],[ORDERS_BRK]]</f>
        <v>0</v>
      </c>
      <c r="I13" s="6">
        <f>Table13[[#This Row],[AGGR_BRK]]/Table13[[#This Row],[ORDERS_BRK]]</f>
        <v>0</v>
      </c>
      <c r="J13" s="8">
        <v>8061145.579</v>
      </c>
      <c r="K13" s="8">
        <v>78975744.16</v>
      </c>
      <c r="L13" s="8">
        <v>730488246.8</v>
      </c>
      <c r="M13" s="8">
        <v>1124</v>
      </c>
      <c r="N13" s="8">
        <v>7831</v>
      </c>
      <c r="O13" s="8">
        <v>21549</v>
      </c>
      <c r="P13" s="8">
        <v>0</v>
      </c>
      <c r="Q13" s="8">
        <v>0</v>
      </c>
      <c r="R13" s="8">
        <v>131</v>
      </c>
      <c r="S13" s="8">
        <v>0</v>
      </c>
      <c r="T13" s="8">
        <v>0</v>
      </c>
      <c r="U13" s="8">
        <v>827</v>
      </c>
    </row>
    <row r="14" spans="1:21" ht="12.75">
      <c r="A14" s="8" t="s">
        <v>21</v>
      </c>
      <c r="B14" s="8">
        <v>1</v>
      </c>
      <c r="C14" s="8" t="s">
        <v>28</v>
      </c>
      <c r="D14" s="8" t="s">
        <v>59</v>
      </c>
      <c r="E14" s="8" t="s">
        <v>60</v>
      </c>
      <c r="F14" s="6">
        <f>Table13[[#This Row],[AMOUNT_BRK]]/Table13[[#This Row],[AMOUNT_CLASS]]</f>
        <v>0.0612648711254638</v>
      </c>
      <c r="G14" s="6">
        <f>Table13[[#This Row],[ORDERS_BRK]]/Table13[[#This Row],[ORDERS_CLASS]]</f>
        <v>0.08274805261141617</v>
      </c>
      <c r="H14" s="6">
        <f>Table13[[#This Row],[PASS_BRK]]/Table13[[#This Row],[ORDERS_BRK]]</f>
        <v>0</v>
      </c>
      <c r="I14" s="6">
        <f>Table13[[#This Row],[AGGR_BRK]]/Table13[[#This Row],[ORDERS_BRK]]</f>
        <v>0</v>
      </c>
      <c r="J14" s="8">
        <v>4838438.788</v>
      </c>
      <c r="K14" s="8">
        <v>78975744.16</v>
      </c>
      <c r="L14" s="8">
        <v>730488246.8</v>
      </c>
      <c r="M14" s="8">
        <v>648</v>
      </c>
      <c r="N14" s="8">
        <v>7831</v>
      </c>
      <c r="O14" s="8">
        <v>21549</v>
      </c>
      <c r="P14" s="8">
        <v>0</v>
      </c>
      <c r="Q14" s="8">
        <v>0</v>
      </c>
      <c r="R14" s="8">
        <v>131</v>
      </c>
      <c r="S14" s="8">
        <v>0</v>
      </c>
      <c r="T14" s="8">
        <v>0</v>
      </c>
      <c r="U14" s="8">
        <v>827</v>
      </c>
    </row>
    <row r="15" spans="1:21" ht="12.75">
      <c r="A15" s="8" t="s">
        <v>21</v>
      </c>
      <c r="B15" s="8">
        <v>1</v>
      </c>
      <c r="C15" s="8" t="s">
        <v>28</v>
      </c>
      <c r="D15" s="8" t="s">
        <v>27</v>
      </c>
      <c r="E15" s="8" t="s">
        <v>97</v>
      </c>
      <c r="F15" s="6">
        <f>Table13[[#This Row],[AMOUNT_BRK]]/Table13[[#This Row],[AMOUNT_CLASS]]</f>
        <v>0.00032103211270329864</v>
      </c>
      <c r="G15" s="6">
        <f>Table13[[#This Row],[ORDERS_BRK]]/Table13[[#This Row],[ORDERS_CLASS]]</f>
        <v>0.00012769761205465457</v>
      </c>
      <c r="H15" s="6">
        <f>Table13[[#This Row],[PASS_BRK]]/Table13[[#This Row],[ORDERS_BRK]]</f>
        <v>0</v>
      </c>
      <c r="I15" s="6">
        <f>Table13[[#This Row],[AGGR_BRK]]/Table13[[#This Row],[ORDERS_BRK]]</f>
        <v>0</v>
      </c>
      <c r="J15" s="8">
        <v>25353.75</v>
      </c>
      <c r="K15" s="8">
        <v>78975744.16</v>
      </c>
      <c r="L15" s="8">
        <v>730488246.8</v>
      </c>
      <c r="M15" s="8">
        <v>1</v>
      </c>
      <c r="N15" s="8">
        <v>7831</v>
      </c>
      <c r="O15" s="8">
        <v>21549</v>
      </c>
      <c r="P15" s="8">
        <v>0</v>
      </c>
      <c r="Q15" s="8">
        <v>0</v>
      </c>
      <c r="R15" s="8">
        <v>131</v>
      </c>
      <c r="S15" s="8">
        <v>0</v>
      </c>
      <c r="T15" s="8">
        <v>0</v>
      </c>
      <c r="U15" s="8">
        <v>827</v>
      </c>
    </row>
    <row r="16" spans="1:21" ht="12.75">
      <c r="A16" s="8" t="s">
        <v>21</v>
      </c>
      <c r="B16" s="8">
        <v>2</v>
      </c>
      <c r="C16" s="8" t="s">
        <v>24</v>
      </c>
      <c r="D16" s="8" t="s">
        <v>29</v>
      </c>
      <c r="E16" s="8" t="s">
        <v>53</v>
      </c>
      <c r="F16" s="6">
        <f>Table13[[#This Row],[AMOUNT_BRK]]/Table13[[#This Row],[AMOUNT_CLASS]]</f>
        <v>0.7280312058924909</v>
      </c>
      <c r="G16" s="6">
        <f>Table13[[#This Row],[ORDERS_BRK]]/Table13[[#This Row],[ORDERS_CLASS]]</f>
        <v>0.7509568069983598</v>
      </c>
      <c r="H16" s="6">
        <f>Table13[[#This Row],[PASS_BRK]]/Table13[[#This Row],[ORDERS_BRK]]</f>
        <v>0</v>
      </c>
      <c r="I16" s="6">
        <f>Table13[[#This Row],[AGGR_BRK]]/Table13[[#This Row],[ORDERS_BRK]]</f>
        <v>0</v>
      </c>
      <c r="J16" s="8">
        <v>30884771.92</v>
      </c>
      <c r="K16" s="8">
        <v>42422318.81</v>
      </c>
      <c r="L16" s="8">
        <v>730488246.8</v>
      </c>
      <c r="M16" s="8">
        <v>2747</v>
      </c>
      <c r="N16" s="8">
        <v>3658</v>
      </c>
      <c r="O16" s="8">
        <v>21549</v>
      </c>
      <c r="P16" s="8">
        <v>0</v>
      </c>
      <c r="Q16" s="8">
        <v>0</v>
      </c>
      <c r="R16" s="8">
        <v>131</v>
      </c>
      <c r="S16" s="8">
        <v>0</v>
      </c>
      <c r="T16" s="8">
        <v>0</v>
      </c>
      <c r="U16" s="8">
        <v>827</v>
      </c>
    </row>
    <row r="17" spans="1:21" ht="12.75">
      <c r="A17" s="8" t="s">
        <v>21</v>
      </c>
      <c r="B17" s="8">
        <v>2</v>
      </c>
      <c r="C17" s="8" t="s">
        <v>24</v>
      </c>
      <c r="D17" s="8" t="s">
        <v>57</v>
      </c>
      <c r="E17" s="8" t="s">
        <v>58</v>
      </c>
      <c r="F17" s="6">
        <f>Table13[[#This Row],[AMOUNT_BRK]]/Table13[[#This Row],[AMOUNT_CLASS]]</f>
        <v>0.1934026859480857</v>
      </c>
      <c r="G17" s="6">
        <f>Table13[[#This Row],[ORDERS_BRK]]/Table13[[#This Row],[ORDERS_CLASS]]</f>
        <v>0.14625478403499179</v>
      </c>
      <c r="H17" s="6">
        <f>Table13[[#This Row],[PASS_BRK]]/Table13[[#This Row],[ORDERS_BRK]]</f>
        <v>0</v>
      </c>
      <c r="I17" s="6">
        <f>Table13[[#This Row],[AGGR_BRK]]/Table13[[#This Row],[ORDERS_BRK]]</f>
        <v>0</v>
      </c>
      <c r="J17" s="8">
        <v>8204590.402</v>
      </c>
      <c r="K17" s="8">
        <v>42422318.81</v>
      </c>
      <c r="L17" s="8">
        <v>730488246.8</v>
      </c>
      <c r="M17" s="8">
        <v>535</v>
      </c>
      <c r="N17" s="8">
        <v>3658</v>
      </c>
      <c r="O17" s="8">
        <v>21549</v>
      </c>
      <c r="P17" s="8">
        <v>0</v>
      </c>
      <c r="Q17" s="8">
        <v>0</v>
      </c>
      <c r="R17" s="8">
        <v>131</v>
      </c>
      <c r="S17" s="8">
        <v>0</v>
      </c>
      <c r="T17" s="8">
        <v>0</v>
      </c>
      <c r="U17" s="8">
        <v>827</v>
      </c>
    </row>
    <row r="18" spans="1:21" ht="12.75">
      <c r="A18" s="8" t="s">
        <v>21</v>
      </c>
      <c r="B18" s="8">
        <v>2</v>
      </c>
      <c r="C18" s="8" t="s">
        <v>24</v>
      </c>
      <c r="D18" s="8" t="s">
        <v>26</v>
      </c>
      <c r="E18" s="8" t="s">
        <v>56</v>
      </c>
      <c r="F18" s="6">
        <f>Table13[[#This Row],[AMOUNT_BRK]]/Table13[[#This Row],[AMOUNT_CLASS]]</f>
        <v>0.045536772321475086</v>
      </c>
      <c r="G18" s="6">
        <f>Table13[[#This Row],[ORDERS_BRK]]/Table13[[#This Row],[ORDERS_CLASS]]</f>
        <v>0.047020229633679606</v>
      </c>
      <c r="H18" s="6">
        <f>Table13[[#This Row],[PASS_BRK]]/Table13[[#This Row],[ORDERS_BRK]]</f>
        <v>0</v>
      </c>
      <c r="I18" s="6">
        <f>Table13[[#This Row],[AGGR_BRK]]/Table13[[#This Row],[ORDERS_BRK]]</f>
        <v>0</v>
      </c>
      <c r="J18" s="8">
        <v>1931775.473</v>
      </c>
      <c r="K18" s="8">
        <v>42422318.81</v>
      </c>
      <c r="L18" s="8">
        <v>730488246.8</v>
      </c>
      <c r="M18" s="8">
        <v>172</v>
      </c>
      <c r="N18" s="8">
        <v>3658</v>
      </c>
      <c r="O18" s="8">
        <v>21549</v>
      </c>
      <c r="P18" s="8">
        <v>0</v>
      </c>
      <c r="Q18" s="8">
        <v>0</v>
      </c>
      <c r="R18" s="8">
        <v>131</v>
      </c>
      <c r="S18" s="8">
        <v>0</v>
      </c>
      <c r="T18" s="8">
        <v>0</v>
      </c>
      <c r="U18" s="8">
        <v>827</v>
      </c>
    </row>
    <row r="19" spans="1:21" ht="12.75">
      <c r="A19" s="8" t="s">
        <v>21</v>
      </c>
      <c r="B19" s="8">
        <v>2</v>
      </c>
      <c r="C19" s="8" t="s">
        <v>24</v>
      </c>
      <c r="D19" s="8" t="s">
        <v>22</v>
      </c>
      <c r="E19" s="8" t="s">
        <v>23</v>
      </c>
      <c r="F19" s="6">
        <f>Table13[[#This Row],[AMOUNT_BRK]]/Table13[[#This Row],[AMOUNT_CLASS]]</f>
        <v>0.018182089676771252</v>
      </c>
      <c r="G19" s="6">
        <f>Table13[[#This Row],[ORDERS_BRK]]/Table13[[#This Row],[ORDERS_CLASS]]</f>
        <v>0.03335155822854018</v>
      </c>
      <c r="H19" s="6">
        <f>Table13[[#This Row],[PASS_BRK]]/Table13[[#This Row],[ORDERS_BRK]]</f>
        <v>0</v>
      </c>
      <c r="I19" s="6">
        <f>Table13[[#This Row],[AGGR_BRK]]/Table13[[#This Row],[ORDERS_BRK]]</f>
        <v>0</v>
      </c>
      <c r="J19" s="8">
        <v>771326.4049</v>
      </c>
      <c r="K19" s="8">
        <v>42422318.81</v>
      </c>
      <c r="L19" s="8">
        <v>730488246.8</v>
      </c>
      <c r="M19" s="8">
        <v>122</v>
      </c>
      <c r="N19" s="8">
        <v>3658</v>
      </c>
      <c r="O19" s="8">
        <v>21549</v>
      </c>
      <c r="P19" s="8">
        <v>0</v>
      </c>
      <c r="Q19" s="8">
        <v>0</v>
      </c>
      <c r="R19" s="8">
        <v>131</v>
      </c>
      <c r="S19" s="8">
        <v>0</v>
      </c>
      <c r="T19" s="8">
        <v>0</v>
      </c>
      <c r="U19" s="8">
        <v>827</v>
      </c>
    </row>
    <row r="20" spans="1:21" ht="12.75">
      <c r="A20" s="8" t="s">
        <v>21</v>
      </c>
      <c r="B20" s="8">
        <v>2</v>
      </c>
      <c r="C20" s="8" t="s">
        <v>24</v>
      </c>
      <c r="D20" s="8" t="s">
        <v>59</v>
      </c>
      <c r="E20" s="8" t="s">
        <v>60</v>
      </c>
      <c r="F20" s="6">
        <f>Table13[[#This Row],[AMOUNT_BRK]]/Table13[[#This Row],[AMOUNT_CLASS]]</f>
        <v>0.010330988055200087</v>
      </c>
      <c r="G20" s="6">
        <f>Table13[[#This Row],[ORDERS_BRK]]/Table13[[#This Row],[ORDERS_CLASS]]</f>
        <v>0.015035538545653362</v>
      </c>
      <c r="H20" s="6">
        <f>Table13[[#This Row],[PASS_BRK]]/Table13[[#This Row],[ORDERS_BRK]]</f>
        <v>0</v>
      </c>
      <c r="I20" s="6">
        <f>Table13[[#This Row],[AGGR_BRK]]/Table13[[#This Row],[ORDERS_BRK]]</f>
        <v>0</v>
      </c>
      <c r="J20" s="8">
        <v>438264.4689</v>
      </c>
      <c r="K20" s="8">
        <v>42422318.81</v>
      </c>
      <c r="L20" s="8">
        <v>730488246.8</v>
      </c>
      <c r="M20" s="8">
        <v>55</v>
      </c>
      <c r="N20" s="8">
        <v>3658</v>
      </c>
      <c r="O20" s="8">
        <v>21549</v>
      </c>
      <c r="P20" s="8">
        <v>0</v>
      </c>
      <c r="Q20" s="8">
        <v>0</v>
      </c>
      <c r="R20" s="8">
        <v>131</v>
      </c>
      <c r="S20" s="8">
        <v>0</v>
      </c>
      <c r="T20" s="8">
        <v>0</v>
      </c>
      <c r="U20" s="8">
        <v>827</v>
      </c>
    </row>
    <row r="21" spans="1:21" ht="12.75">
      <c r="A21" s="8" t="s">
        <v>21</v>
      </c>
      <c r="B21" s="8">
        <v>2</v>
      </c>
      <c r="C21" s="8" t="s">
        <v>24</v>
      </c>
      <c r="D21" s="8" t="s">
        <v>25</v>
      </c>
      <c r="E21" s="8" t="s">
        <v>47</v>
      </c>
      <c r="F21" s="6">
        <f>Table13[[#This Row],[AMOUNT_BRK]]/Table13[[#This Row],[AMOUNT_CLASS]]</f>
        <v>0.003969825436800539</v>
      </c>
      <c r="G21" s="6">
        <f>Table13[[#This Row],[ORDERS_BRK]]/Table13[[#This Row],[ORDERS_CLASS]]</f>
        <v>0.005467468562055768</v>
      </c>
      <c r="H21" s="6">
        <f>Table13[[#This Row],[PASS_BRK]]/Table13[[#This Row],[ORDERS_BRK]]</f>
        <v>0</v>
      </c>
      <c r="I21" s="6">
        <f>Table13[[#This Row],[AGGR_BRK]]/Table13[[#This Row],[ORDERS_BRK]]</f>
        <v>0</v>
      </c>
      <c r="J21" s="8">
        <v>168409.2003</v>
      </c>
      <c r="K21" s="8">
        <v>42422318.81</v>
      </c>
      <c r="L21" s="8">
        <v>730488246.8</v>
      </c>
      <c r="M21" s="8">
        <v>20</v>
      </c>
      <c r="N21" s="8">
        <v>3658</v>
      </c>
      <c r="O21" s="8">
        <v>21549</v>
      </c>
      <c r="P21" s="8">
        <v>0</v>
      </c>
      <c r="Q21" s="8">
        <v>0</v>
      </c>
      <c r="R21" s="8">
        <v>131</v>
      </c>
      <c r="S21" s="8">
        <v>0</v>
      </c>
      <c r="T21" s="8">
        <v>0</v>
      </c>
      <c r="U21" s="8">
        <v>827</v>
      </c>
    </row>
    <row r="22" spans="1:21" ht="12.75">
      <c r="A22" s="8" t="s">
        <v>21</v>
      </c>
      <c r="B22" s="8">
        <v>2</v>
      </c>
      <c r="C22" s="8" t="s">
        <v>24</v>
      </c>
      <c r="D22" s="8" t="s">
        <v>59</v>
      </c>
      <c r="E22" s="8" t="s">
        <v>60</v>
      </c>
      <c r="F22" s="6">
        <f>Table13[[#This Row],[AMOUNT_BRK]]/Table13[[#This Row],[AMOUNT_CLASS]]</f>
        <v>0.00044926257061430057</v>
      </c>
      <c r="G22" s="6">
        <f>Table13[[#This Row],[ORDERS_BRK]]/Table13[[#This Row],[ORDERS_CLASS]]</f>
        <v>0.0002733734281027884</v>
      </c>
      <c r="H22" s="6">
        <f>Table13[[#This Row],[PASS_BRK]]/Table13[[#This Row],[ORDERS_BRK]]</f>
        <v>0</v>
      </c>
      <c r="I22" s="6">
        <f>Table13[[#This Row],[AGGR_BRK]]/Table13[[#This Row],[ORDERS_BRK]]</f>
        <v>0</v>
      </c>
      <c r="J22" s="8">
        <v>19058.76</v>
      </c>
      <c r="K22" s="8">
        <v>42422318.81</v>
      </c>
      <c r="L22" s="8">
        <v>730488246.8</v>
      </c>
      <c r="M22" s="8">
        <v>1</v>
      </c>
      <c r="N22" s="8">
        <v>3658</v>
      </c>
      <c r="O22" s="8">
        <v>21549</v>
      </c>
      <c r="P22" s="8">
        <v>0</v>
      </c>
      <c r="Q22" s="8">
        <v>0</v>
      </c>
      <c r="R22" s="8">
        <v>131</v>
      </c>
      <c r="S22" s="8">
        <v>0</v>
      </c>
      <c r="T22" s="8">
        <v>0</v>
      </c>
      <c r="U22" s="8">
        <v>827</v>
      </c>
    </row>
    <row r="23" spans="1:21" ht="12.75">
      <c r="A23" s="8" t="s">
        <v>21</v>
      </c>
      <c r="B23" s="8">
        <v>2</v>
      </c>
      <c r="C23" s="8" t="s">
        <v>24</v>
      </c>
      <c r="D23" s="8" t="s">
        <v>27</v>
      </c>
      <c r="E23" s="8" t="s">
        <v>97</v>
      </c>
      <c r="F23" s="6">
        <f>Table13[[#This Row],[AMOUNT_BRK]]/Table13[[#This Row],[AMOUNT_CLASS]]</f>
        <v>9.717012449183467E-05</v>
      </c>
      <c r="G23" s="6">
        <f>Table13[[#This Row],[ORDERS_BRK]]/Table13[[#This Row],[ORDERS_CLASS]]</f>
        <v>0.0016402405686167304</v>
      </c>
      <c r="H23" s="6">
        <f>Table13[[#This Row],[PASS_BRK]]/Table13[[#This Row],[ORDERS_BRK]]</f>
        <v>0</v>
      </c>
      <c r="I23" s="6">
        <f>Table13[[#This Row],[AGGR_BRK]]/Table13[[#This Row],[ORDERS_BRK]]</f>
        <v>0</v>
      </c>
      <c r="J23" s="8">
        <v>4122.182</v>
      </c>
      <c r="K23" s="8">
        <v>42422318.81</v>
      </c>
      <c r="L23" s="8">
        <v>730488246.8</v>
      </c>
      <c r="M23" s="8">
        <v>6</v>
      </c>
      <c r="N23" s="8">
        <v>3658</v>
      </c>
      <c r="O23" s="8">
        <v>21549</v>
      </c>
      <c r="P23" s="8">
        <v>0</v>
      </c>
      <c r="Q23" s="8">
        <v>0</v>
      </c>
      <c r="R23" s="8">
        <v>131</v>
      </c>
      <c r="S23" s="8">
        <v>0</v>
      </c>
      <c r="T23" s="8">
        <v>0</v>
      </c>
      <c r="U23" s="8">
        <v>827</v>
      </c>
    </row>
    <row r="24" spans="1:21" ht="12.75">
      <c r="A24" s="8" t="s">
        <v>21</v>
      </c>
      <c r="B24" s="8">
        <v>2</v>
      </c>
      <c r="C24" s="8" t="s">
        <v>28</v>
      </c>
      <c r="D24" s="8" t="s">
        <v>25</v>
      </c>
      <c r="E24" s="8" t="s">
        <v>47</v>
      </c>
      <c r="F24" s="6">
        <f>Table13[[#This Row],[AMOUNT_BRK]]/Table13[[#This Row],[AMOUNT_CLASS]]</f>
        <v>0.3251837409000608</v>
      </c>
      <c r="G24" s="6">
        <f>Table13[[#This Row],[ORDERS_BRK]]/Table13[[#This Row],[ORDERS_CLASS]]</f>
        <v>0.09132841328413284</v>
      </c>
      <c r="H24" s="6">
        <f>Table13[[#This Row],[PASS_BRK]]/Table13[[#This Row],[ORDERS_BRK]]</f>
        <v>0</v>
      </c>
      <c r="I24" s="6">
        <f>Table13[[#This Row],[AGGR_BRK]]/Table13[[#This Row],[ORDERS_BRK]]</f>
        <v>0</v>
      </c>
      <c r="J24" s="8">
        <v>4091219.358</v>
      </c>
      <c r="K24" s="8">
        <v>12581254.36</v>
      </c>
      <c r="L24" s="8">
        <v>730488246.8</v>
      </c>
      <c r="M24" s="8">
        <v>99</v>
      </c>
      <c r="N24" s="8">
        <v>1084</v>
      </c>
      <c r="O24" s="8">
        <v>21549</v>
      </c>
      <c r="P24" s="8">
        <v>0</v>
      </c>
      <c r="Q24" s="8">
        <v>0</v>
      </c>
      <c r="R24" s="8">
        <v>131</v>
      </c>
      <c r="S24" s="8">
        <v>0</v>
      </c>
      <c r="T24" s="8">
        <v>0</v>
      </c>
      <c r="U24" s="8">
        <v>827</v>
      </c>
    </row>
    <row r="25" spans="1:21" ht="12.75">
      <c r="A25" s="8" t="s">
        <v>21</v>
      </c>
      <c r="B25" s="8">
        <v>2</v>
      </c>
      <c r="C25" s="8" t="s">
        <v>28</v>
      </c>
      <c r="D25" s="8" t="s">
        <v>26</v>
      </c>
      <c r="E25" s="8" t="s">
        <v>56</v>
      </c>
      <c r="F25" s="6">
        <f>Table13[[#This Row],[AMOUNT_BRK]]/Table13[[#This Row],[AMOUNT_CLASS]]</f>
        <v>0.3151321648503735</v>
      </c>
      <c r="G25" s="6">
        <f>Table13[[#This Row],[ORDERS_BRK]]/Table13[[#This Row],[ORDERS_CLASS]]</f>
        <v>0.42988929889298894</v>
      </c>
      <c r="H25" s="6">
        <f>Table13[[#This Row],[PASS_BRK]]/Table13[[#This Row],[ORDERS_BRK]]</f>
        <v>0</v>
      </c>
      <c r="I25" s="6">
        <f>Table13[[#This Row],[AGGR_BRK]]/Table13[[#This Row],[ORDERS_BRK]]</f>
        <v>0</v>
      </c>
      <c r="J25" s="8">
        <v>3964757.923</v>
      </c>
      <c r="K25" s="8">
        <v>12581254.36</v>
      </c>
      <c r="L25" s="8">
        <v>730488246.8</v>
      </c>
      <c r="M25" s="8">
        <v>466</v>
      </c>
      <c r="N25" s="8">
        <v>1084</v>
      </c>
      <c r="O25" s="8">
        <v>21549</v>
      </c>
      <c r="P25" s="8">
        <v>0</v>
      </c>
      <c r="Q25" s="8">
        <v>0</v>
      </c>
      <c r="R25" s="8">
        <v>131</v>
      </c>
      <c r="S25" s="8">
        <v>0</v>
      </c>
      <c r="T25" s="8">
        <v>0</v>
      </c>
      <c r="U25" s="8">
        <v>827</v>
      </c>
    </row>
    <row r="26" spans="1:21" ht="12.75">
      <c r="A26" s="8" t="s">
        <v>21</v>
      </c>
      <c r="B26" s="8">
        <v>2</v>
      </c>
      <c r="C26" s="8" t="s">
        <v>28</v>
      </c>
      <c r="D26" s="8" t="s">
        <v>57</v>
      </c>
      <c r="E26" s="8" t="s">
        <v>58</v>
      </c>
      <c r="F26" s="6">
        <f>Table13[[#This Row],[AMOUNT_BRK]]/Table13[[#This Row],[AMOUNT_CLASS]]</f>
        <v>0.23668947783677113</v>
      </c>
      <c r="G26" s="6">
        <f>Table13[[#This Row],[ORDERS_BRK]]/Table13[[#This Row],[ORDERS_CLASS]]</f>
        <v>0.2564575645756458</v>
      </c>
      <c r="H26" s="6">
        <f>Table13[[#This Row],[PASS_BRK]]/Table13[[#This Row],[ORDERS_BRK]]</f>
        <v>0</v>
      </c>
      <c r="I26" s="6">
        <f>Table13[[#This Row],[AGGR_BRK]]/Table13[[#This Row],[ORDERS_BRK]]</f>
        <v>0</v>
      </c>
      <c r="J26" s="8">
        <v>2977850.525</v>
      </c>
      <c r="K26" s="8">
        <v>12581254.36</v>
      </c>
      <c r="L26" s="8">
        <v>730488246.8</v>
      </c>
      <c r="M26" s="8">
        <v>278</v>
      </c>
      <c r="N26" s="8">
        <v>1084</v>
      </c>
      <c r="O26" s="8">
        <v>21549</v>
      </c>
      <c r="P26" s="8">
        <v>0</v>
      </c>
      <c r="Q26" s="8">
        <v>0</v>
      </c>
      <c r="R26" s="8">
        <v>131</v>
      </c>
      <c r="S26" s="8">
        <v>0</v>
      </c>
      <c r="T26" s="8">
        <v>0</v>
      </c>
      <c r="U26" s="8">
        <v>827</v>
      </c>
    </row>
    <row r="27" spans="1:21" ht="12.75">
      <c r="A27" s="8" t="s">
        <v>21</v>
      </c>
      <c r="B27" s="8">
        <v>2</v>
      </c>
      <c r="C27" s="8" t="s">
        <v>28</v>
      </c>
      <c r="D27" s="8" t="s">
        <v>22</v>
      </c>
      <c r="E27" s="8" t="s">
        <v>23</v>
      </c>
      <c r="F27" s="6">
        <f>Table13[[#This Row],[AMOUNT_BRK]]/Table13[[#This Row],[AMOUNT_CLASS]]</f>
        <v>0.04467119680743821</v>
      </c>
      <c r="G27" s="6">
        <f>Table13[[#This Row],[ORDERS_BRK]]/Table13[[#This Row],[ORDERS_CLASS]]</f>
        <v>0.06549815498154982</v>
      </c>
      <c r="H27" s="6">
        <f>Table13[[#This Row],[PASS_BRK]]/Table13[[#This Row],[ORDERS_BRK]]</f>
        <v>0</v>
      </c>
      <c r="I27" s="6">
        <f>Table13[[#This Row],[AGGR_BRK]]/Table13[[#This Row],[ORDERS_BRK]]</f>
        <v>0</v>
      </c>
      <c r="J27" s="8">
        <v>562019.6896</v>
      </c>
      <c r="K27" s="8">
        <v>12581254.36</v>
      </c>
      <c r="L27" s="8">
        <v>730488246.8</v>
      </c>
      <c r="M27" s="8">
        <v>71</v>
      </c>
      <c r="N27" s="8">
        <v>1084</v>
      </c>
      <c r="O27" s="8">
        <v>21549</v>
      </c>
      <c r="P27" s="8">
        <v>0</v>
      </c>
      <c r="Q27" s="8">
        <v>0</v>
      </c>
      <c r="R27" s="8">
        <v>131</v>
      </c>
      <c r="S27" s="8">
        <v>0</v>
      </c>
      <c r="T27" s="8">
        <v>0</v>
      </c>
      <c r="U27" s="8">
        <v>827</v>
      </c>
    </row>
    <row r="28" spans="1:21" ht="12.75">
      <c r="A28" s="8" t="s">
        <v>21</v>
      </c>
      <c r="B28" s="8">
        <v>2</v>
      </c>
      <c r="C28" s="8" t="s">
        <v>28</v>
      </c>
      <c r="D28" s="8" t="s">
        <v>59</v>
      </c>
      <c r="E28" s="8" t="s">
        <v>60</v>
      </c>
      <c r="F28" s="6">
        <f>Table13[[#This Row],[AMOUNT_BRK]]/Table13[[#This Row],[AMOUNT_CLASS]]</f>
        <v>0.03817244478634005</v>
      </c>
      <c r="G28" s="6">
        <f>Table13[[#This Row],[ORDERS_BRK]]/Table13[[#This Row],[ORDERS_CLASS]]</f>
        <v>0.1070110701107011</v>
      </c>
      <c r="H28" s="6">
        <f>Table13[[#This Row],[PASS_BRK]]/Table13[[#This Row],[ORDERS_BRK]]</f>
        <v>0</v>
      </c>
      <c r="I28" s="6">
        <f>Table13[[#This Row],[AGGR_BRK]]/Table13[[#This Row],[ORDERS_BRK]]</f>
        <v>0</v>
      </c>
      <c r="J28" s="8">
        <v>480257.2374</v>
      </c>
      <c r="K28" s="8">
        <v>12581254.36</v>
      </c>
      <c r="L28" s="8">
        <v>730488246.8</v>
      </c>
      <c r="M28" s="8">
        <v>116</v>
      </c>
      <c r="N28" s="8">
        <v>1084</v>
      </c>
      <c r="O28" s="8">
        <v>21549</v>
      </c>
      <c r="P28" s="8">
        <v>0</v>
      </c>
      <c r="Q28" s="8">
        <v>0</v>
      </c>
      <c r="R28" s="8">
        <v>131</v>
      </c>
      <c r="S28" s="8">
        <v>0</v>
      </c>
      <c r="T28" s="8">
        <v>0</v>
      </c>
      <c r="U28" s="8">
        <v>827</v>
      </c>
    </row>
    <row r="29" spans="1:21" ht="12.75">
      <c r="A29" s="8" t="s">
        <v>21</v>
      </c>
      <c r="B29" s="8">
        <v>2</v>
      </c>
      <c r="C29" s="8" t="s">
        <v>28</v>
      </c>
      <c r="D29" s="8" t="s">
        <v>27</v>
      </c>
      <c r="E29" s="8" t="s">
        <v>97</v>
      </c>
      <c r="F29" s="6">
        <f>Table13[[#This Row],[AMOUNT_BRK]]/Table13[[#This Row],[AMOUNT_CLASS]]</f>
        <v>0.03303501686774577</v>
      </c>
      <c r="G29" s="6">
        <f>Table13[[#This Row],[ORDERS_BRK]]/Table13[[#This Row],[ORDERS_CLASS]]</f>
        <v>0.004612546125461255</v>
      </c>
      <c r="H29" s="6">
        <f>Table13[[#This Row],[PASS_BRK]]/Table13[[#This Row],[ORDERS_BRK]]</f>
        <v>0</v>
      </c>
      <c r="I29" s="6">
        <f>Table13[[#This Row],[AGGR_BRK]]/Table13[[#This Row],[ORDERS_BRK]]</f>
        <v>0</v>
      </c>
      <c r="J29" s="8">
        <v>415621.95</v>
      </c>
      <c r="K29" s="8">
        <v>12581254.36</v>
      </c>
      <c r="L29" s="8">
        <v>730488246.8</v>
      </c>
      <c r="M29" s="8">
        <v>5</v>
      </c>
      <c r="N29" s="8">
        <v>1084</v>
      </c>
      <c r="O29" s="8">
        <v>21549</v>
      </c>
      <c r="P29" s="8">
        <v>0</v>
      </c>
      <c r="Q29" s="8">
        <v>0</v>
      </c>
      <c r="R29" s="8">
        <v>131</v>
      </c>
      <c r="S29" s="8">
        <v>0</v>
      </c>
      <c r="T29" s="8">
        <v>0</v>
      </c>
      <c r="U29" s="8">
        <v>827</v>
      </c>
    </row>
    <row r="30" spans="1:21" ht="12.75">
      <c r="A30" s="8" t="s">
        <v>21</v>
      </c>
      <c r="B30" s="8">
        <v>2</v>
      </c>
      <c r="C30" s="8" t="s">
        <v>28</v>
      </c>
      <c r="D30" s="8" t="s">
        <v>29</v>
      </c>
      <c r="E30" s="8" t="s">
        <v>53</v>
      </c>
      <c r="F30" s="6">
        <f>Table13[[#This Row],[AMOUNT_BRK]]/Table13[[#This Row],[AMOUNT_CLASS]]</f>
        <v>0.007115958189720599</v>
      </c>
      <c r="G30" s="6">
        <f>Table13[[#This Row],[ORDERS_BRK]]/Table13[[#This Row],[ORDERS_CLASS]]</f>
        <v>0.045202952029520294</v>
      </c>
      <c r="H30" s="6">
        <f>Table13[[#This Row],[PASS_BRK]]/Table13[[#This Row],[ORDERS_BRK]]</f>
        <v>0</v>
      </c>
      <c r="I30" s="6">
        <f>Table13[[#This Row],[AGGR_BRK]]/Table13[[#This Row],[ORDERS_BRK]]</f>
        <v>0</v>
      </c>
      <c r="J30" s="8">
        <v>89527.68</v>
      </c>
      <c r="K30" s="8">
        <v>12581254.36</v>
      </c>
      <c r="L30" s="8">
        <v>730488246.8</v>
      </c>
      <c r="M30" s="8">
        <v>49</v>
      </c>
      <c r="N30" s="8">
        <v>1084</v>
      </c>
      <c r="O30" s="8">
        <v>21549</v>
      </c>
      <c r="P30" s="8">
        <v>0</v>
      </c>
      <c r="Q30" s="8">
        <v>0</v>
      </c>
      <c r="R30" s="8">
        <v>131</v>
      </c>
      <c r="S30" s="8">
        <v>0</v>
      </c>
      <c r="T30" s="8">
        <v>0</v>
      </c>
      <c r="U30" s="8">
        <v>827</v>
      </c>
    </row>
    <row r="31" spans="1:21" ht="12.75">
      <c r="A31" s="8" t="s">
        <v>21</v>
      </c>
      <c r="B31" s="8">
        <v>3</v>
      </c>
      <c r="C31" s="8" t="s">
        <v>24</v>
      </c>
      <c r="D31" s="8" t="s">
        <v>30</v>
      </c>
      <c r="E31" s="8"/>
      <c r="F31" s="6">
        <f>Table13[[#This Row],[AMOUNT_BRK]]/Table13[[#This Row],[AMOUNT_CLASS]]</f>
        <v>0.6340566488417051</v>
      </c>
      <c r="G31" s="6">
        <f>Table13[[#This Row],[ORDERS_BRK]]/Table13[[#This Row],[ORDERS_CLASS]]</f>
        <v>0.600997506234414</v>
      </c>
      <c r="H31" s="6">
        <f>Table13[[#This Row],[PASS_BRK]]/Table13[[#This Row],[ORDERS_BRK]]</f>
        <v>0.8734439834024896</v>
      </c>
      <c r="I31" s="6">
        <f>Table13[[#This Row],[AGGR_BRK]]/Table13[[#This Row],[ORDERS_BRK]]</f>
        <v>0.11203319502074689</v>
      </c>
      <c r="J31" s="8">
        <v>7691798.976</v>
      </c>
      <c r="K31" s="8">
        <v>12131091.11</v>
      </c>
      <c r="L31" s="8">
        <v>730488246.8</v>
      </c>
      <c r="M31" s="8">
        <v>482</v>
      </c>
      <c r="N31" s="8">
        <v>802</v>
      </c>
      <c r="O31" s="8">
        <v>21549</v>
      </c>
      <c r="P31" s="8">
        <v>54</v>
      </c>
      <c r="Q31" s="8">
        <v>54</v>
      </c>
      <c r="R31" s="8">
        <v>131</v>
      </c>
      <c r="S31" s="8">
        <v>421</v>
      </c>
      <c r="T31" s="8">
        <v>421</v>
      </c>
      <c r="U31" s="8">
        <v>827</v>
      </c>
    </row>
    <row r="32" spans="1:21" ht="12.75">
      <c r="A32" s="8" t="s">
        <v>21</v>
      </c>
      <c r="B32" s="8">
        <v>3</v>
      </c>
      <c r="C32" s="8" t="s">
        <v>24</v>
      </c>
      <c r="D32" s="8" t="s">
        <v>57</v>
      </c>
      <c r="E32" s="8" t="s">
        <v>58</v>
      </c>
      <c r="F32" s="6">
        <f>Table13[[#This Row],[AMOUNT_BRK]]/Table13[[#This Row],[AMOUNT_CLASS]]</f>
        <v>0.25629080911255314</v>
      </c>
      <c r="G32" s="6">
        <f>Table13[[#This Row],[ORDERS_BRK]]/Table13[[#This Row],[ORDERS_CLASS]]</f>
        <v>0.09351620947630923</v>
      </c>
      <c r="H32" s="6">
        <f>Table13[[#This Row],[PASS_BRK]]/Table13[[#This Row],[ORDERS_BRK]]</f>
        <v>0</v>
      </c>
      <c r="I32" s="6">
        <f>Table13[[#This Row],[AGGR_BRK]]/Table13[[#This Row],[ORDERS_BRK]]</f>
        <v>0</v>
      </c>
      <c r="J32" s="8">
        <v>3109087.156</v>
      </c>
      <c r="K32" s="8">
        <v>12131091.11</v>
      </c>
      <c r="L32" s="8">
        <v>730488246.8</v>
      </c>
      <c r="M32" s="8">
        <v>75</v>
      </c>
      <c r="N32" s="8">
        <v>802</v>
      </c>
      <c r="O32" s="8">
        <v>21549</v>
      </c>
      <c r="P32" s="8">
        <v>0</v>
      </c>
      <c r="Q32" s="8">
        <v>54</v>
      </c>
      <c r="R32" s="8">
        <v>131</v>
      </c>
      <c r="S32" s="8">
        <v>0</v>
      </c>
      <c r="T32" s="8">
        <v>421</v>
      </c>
      <c r="U32" s="8">
        <v>827</v>
      </c>
    </row>
    <row r="33" spans="1:21" ht="12.75">
      <c r="A33" s="8" t="s">
        <v>21</v>
      </c>
      <c r="B33" s="8">
        <v>3</v>
      </c>
      <c r="C33" s="8" t="s">
        <v>24</v>
      </c>
      <c r="D33" s="8" t="s">
        <v>29</v>
      </c>
      <c r="E33" s="8" t="s">
        <v>53</v>
      </c>
      <c r="F33" s="6">
        <f>Table13[[#This Row],[AMOUNT_BRK]]/Table13[[#This Row],[AMOUNT_CLASS]]</f>
        <v>0.05937367109593821</v>
      </c>
      <c r="G33" s="6">
        <f>Table13[[#This Row],[ORDERS_BRK]]/Table13[[#This Row],[ORDERS_CLASS]]</f>
        <v>0.18703241895261846</v>
      </c>
      <c r="H33" s="6">
        <f>Table13[[#This Row],[PASS_BRK]]/Table13[[#This Row],[ORDERS_BRK]]</f>
        <v>0</v>
      </c>
      <c r="I33" s="6">
        <f>Table13[[#This Row],[AGGR_BRK]]/Table13[[#This Row],[ORDERS_BRK]]</f>
        <v>0</v>
      </c>
      <c r="J33" s="8">
        <v>720267.4136</v>
      </c>
      <c r="K33" s="8">
        <v>12131091.11</v>
      </c>
      <c r="L33" s="8">
        <v>730488246.8</v>
      </c>
      <c r="M33" s="8">
        <v>150</v>
      </c>
      <c r="N33" s="8">
        <v>802</v>
      </c>
      <c r="O33" s="8">
        <v>21549</v>
      </c>
      <c r="P33" s="8">
        <v>0</v>
      </c>
      <c r="Q33" s="8">
        <v>54</v>
      </c>
      <c r="R33" s="8">
        <v>131</v>
      </c>
      <c r="S33" s="8">
        <v>0</v>
      </c>
      <c r="T33" s="8">
        <v>421</v>
      </c>
      <c r="U33" s="8">
        <v>827</v>
      </c>
    </row>
    <row r="34" spans="1:21" ht="12.75">
      <c r="A34" s="8" t="s">
        <v>21</v>
      </c>
      <c r="B34" s="8">
        <v>3</v>
      </c>
      <c r="C34" s="8" t="s">
        <v>24</v>
      </c>
      <c r="D34" s="8" t="s">
        <v>59</v>
      </c>
      <c r="E34" s="8" t="s">
        <v>60</v>
      </c>
      <c r="F34" s="6">
        <f>Table13[[#This Row],[AMOUNT_BRK]]/Table13[[#This Row],[AMOUNT_CLASS]]</f>
        <v>0.024140795864486756</v>
      </c>
      <c r="G34" s="6">
        <f>Table13[[#This Row],[ORDERS_BRK]]/Table13[[#This Row],[ORDERS_CLASS]]</f>
        <v>0.06359102244389027</v>
      </c>
      <c r="H34" s="6">
        <f>Table13[[#This Row],[PASS_BRK]]/Table13[[#This Row],[ORDERS_BRK]]</f>
        <v>0</v>
      </c>
      <c r="I34" s="6">
        <f>Table13[[#This Row],[AGGR_BRK]]/Table13[[#This Row],[ORDERS_BRK]]</f>
        <v>0</v>
      </c>
      <c r="J34" s="8">
        <v>292854.1941</v>
      </c>
      <c r="K34" s="8">
        <v>12131091.11</v>
      </c>
      <c r="L34" s="8">
        <v>730488246.8</v>
      </c>
      <c r="M34" s="8">
        <v>51</v>
      </c>
      <c r="N34" s="8">
        <v>802</v>
      </c>
      <c r="O34" s="8">
        <v>21549</v>
      </c>
      <c r="P34" s="8">
        <v>0</v>
      </c>
      <c r="Q34" s="8">
        <v>54</v>
      </c>
      <c r="R34" s="8">
        <v>131</v>
      </c>
      <c r="S34" s="8">
        <v>0</v>
      </c>
      <c r="T34" s="8">
        <v>421</v>
      </c>
      <c r="U34" s="8">
        <v>827</v>
      </c>
    </row>
    <row r="35" spans="1:21" ht="12.75">
      <c r="A35" s="8" t="s">
        <v>21</v>
      </c>
      <c r="B35" s="8">
        <v>3</v>
      </c>
      <c r="C35" s="8" t="s">
        <v>24</v>
      </c>
      <c r="D35" s="8" t="s">
        <v>22</v>
      </c>
      <c r="E35" s="8" t="s">
        <v>23</v>
      </c>
      <c r="F35" s="6">
        <f>Table13[[#This Row],[AMOUNT_BRK]]/Table13[[#This Row],[AMOUNT_CLASS]]</f>
        <v>0.02325374055326834</v>
      </c>
      <c r="G35" s="6">
        <f>Table13[[#This Row],[ORDERS_BRK]]/Table13[[#This Row],[ORDERS_CLASS]]</f>
        <v>0.05112219451371571</v>
      </c>
      <c r="H35" s="6">
        <f>Table13[[#This Row],[PASS_BRK]]/Table13[[#This Row],[ORDERS_BRK]]</f>
        <v>0</v>
      </c>
      <c r="I35" s="6">
        <f>Table13[[#This Row],[AGGR_BRK]]/Table13[[#This Row],[ORDERS_BRK]]</f>
        <v>0</v>
      </c>
      <c r="J35" s="8">
        <v>282093.2453</v>
      </c>
      <c r="K35" s="8">
        <v>12131091.11</v>
      </c>
      <c r="L35" s="8">
        <v>730488246.8</v>
      </c>
      <c r="M35" s="8">
        <v>41</v>
      </c>
      <c r="N35" s="8">
        <v>802</v>
      </c>
      <c r="O35" s="8">
        <v>21549</v>
      </c>
      <c r="P35" s="8">
        <v>0</v>
      </c>
      <c r="Q35" s="8">
        <v>54</v>
      </c>
      <c r="R35" s="8">
        <v>131</v>
      </c>
      <c r="S35" s="8">
        <v>0</v>
      </c>
      <c r="T35" s="8">
        <v>421</v>
      </c>
      <c r="U35" s="8">
        <v>827</v>
      </c>
    </row>
    <row r="36" spans="1:21" ht="12.75">
      <c r="A36" s="8" t="s">
        <v>21</v>
      </c>
      <c r="B36" s="8">
        <v>3</v>
      </c>
      <c r="C36" s="8" t="s">
        <v>24</v>
      </c>
      <c r="D36" s="8" t="s">
        <v>26</v>
      </c>
      <c r="E36" s="8" t="s">
        <v>56</v>
      </c>
      <c r="F36" s="6">
        <f>Table13[[#This Row],[AMOUNT_BRK]]/Table13[[#This Row],[AMOUNT_CLASS]]</f>
        <v>0.0020468663226452352</v>
      </c>
      <c r="G36" s="6">
        <f>Table13[[#This Row],[ORDERS_BRK]]/Table13[[#This Row],[ORDERS_CLASS]]</f>
        <v>0.0024937655860349127</v>
      </c>
      <c r="H36" s="6">
        <f>Table13[[#This Row],[PASS_BRK]]/Table13[[#This Row],[ORDERS_BRK]]</f>
        <v>0</v>
      </c>
      <c r="I36" s="6">
        <f>Table13[[#This Row],[AGGR_BRK]]/Table13[[#This Row],[ORDERS_BRK]]</f>
        <v>0</v>
      </c>
      <c r="J36" s="8">
        <v>24830.72185</v>
      </c>
      <c r="K36" s="8">
        <v>12131091.11</v>
      </c>
      <c r="L36" s="8">
        <v>730488246.8</v>
      </c>
      <c r="M36" s="8">
        <v>2</v>
      </c>
      <c r="N36" s="8">
        <v>802</v>
      </c>
      <c r="O36" s="8">
        <v>21549</v>
      </c>
      <c r="P36" s="8">
        <v>0</v>
      </c>
      <c r="Q36" s="8">
        <v>54</v>
      </c>
      <c r="R36" s="8">
        <v>131</v>
      </c>
      <c r="S36" s="8">
        <v>0</v>
      </c>
      <c r="T36" s="8">
        <v>421</v>
      </c>
      <c r="U36" s="8">
        <v>827</v>
      </c>
    </row>
    <row r="37" spans="1:21" ht="12.75">
      <c r="A37" s="8" t="s">
        <v>21</v>
      </c>
      <c r="B37" s="8">
        <v>3</v>
      </c>
      <c r="C37" s="8" t="s">
        <v>24</v>
      </c>
      <c r="D37" s="8" t="s">
        <v>27</v>
      </c>
      <c r="E37" s="8" t="s">
        <v>97</v>
      </c>
      <c r="F37" s="6">
        <f>Table13[[#This Row],[AMOUNT_BRK]]/Table13[[#This Row],[AMOUNT_CLASS]]</f>
        <v>0.0008374679497399307</v>
      </c>
      <c r="G37" s="6">
        <f>Table13[[#This Row],[ORDERS_BRK]]/Table13[[#This Row],[ORDERS_CLASS]]</f>
        <v>0.0012468827930174563</v>
      </c>
      <c r="H37" s="6">
        <f>Table13[[#This Row],[PASS_BRK]]/Table13[[#This Row],[ORDERS_BRK]]</f>
        <v>0</v>
      </c>
      <c r="I37" s="6">
        <f>Table13[[#This Row],[AGGR_BRK]]/Table13[[#This Row],[ORDERS_BRK]]</f>
        <v>0</v>
      </c>
      <c r="J37" s="8">
        <v>10159.4</v>
      </c>
      <c r="K37" s="8">
        <v>12131091.11</v>
      </c>
      <c r="L37" s="8">
        <v>730488246.8</v>
      </c>
      <c r="M37" s="8">
        <v>1</v>
      </c>
      <c r="N37" s="8">
        <v>802</v>
      </c>
      <c r="O37" s="8">
        <v>21549</v>
      </c>
      <c r="P37" s="8">
        <v>0</v>
      </c>
      <c r="Q37" s="8">
        <v>54</v>
      </c>
      <c r="R37" s="8">
        <v>131</v>
      </c>
      <c r="S37" s="8">
        <v>0</v>
      </c>
      <c r="T37" s="8">
        <v>421</v>
      </c>
      <c r="U37" s="8">
        <v>827</v>
      </c>
    </row>
    <row r="38" spans="1:21" ht="12.75">
      <c r="A38" s="8" t="s">
        <v>21</v>
      </c>
      <c r="B38" s="8">
        <v>3</v>
      </c>
      <c r="C38" s="8" t="s">
        <v>28</v>
      </c>
      <c r="D38" s="8" t="s">
        <v>30</v>
      </c>
      <c r="E38" s="8"/>
      <c r="F38" s="6">
        <f>Table13[[#This Row],[AMOUNT_BRK]]/Table13[[#This Row],[AMOUNT_CLASS]]</f>
        <v>0.5402836169870686</v>
      </c>
      <c r="G38" s="6">
        <f>Table13[[#This Row],[ORDERS_BRK]]/Table13[[#This Row],[ORDERS_CLASS]]</f>
        <v>0.48695652173913045</v>
      </c>
      <c r="H38" s="6">
        <f>Table13[[#This Row],[PASS_BRK]]/Table13[[#This Row],[ORDERS_BRK]]</f>
        <v>0.8422619047619048</v>
      </c>
      <c r="I38" s="6">
        <f>Table13[[#This Row],[AGGR_BRK]]/Table13[[#This Row],[ORDERS_BRK]]</f>
        <v>0.13690476190476192</v>
      </c>
      <c r="J38" s="8">
        <v>5553079.605</v>
      </c>
      <c r="K38" s="8">
        <v>10278082.53</v>
      </c>
      <c r="L38" s="8">
        <v>730488246.8</v>
      </c>
      <c r="M38" s="8">
        <v>336</v>
      </c>
      <c r="N38" s="8">
        <v>690</v>
      </c>
      <c r="O38" s="8">
        <v>21549</v>
      </c>
      <c r="P38" s="8">
        <v>46</v>
      </c>
      <c r="Q38" s="8">
        <v>46</v>
      </c>
      <c r="R38" s="8">
        <v>131</v>
      </c>
      <c r="S38" s="8">
        <v>283</v>
      </c>
      <c r="T38" s="8">
        <v>283</v>
      </c>
      <c r="U38" s="8">
        <v>827</v>
      </c>
    </row>
    <row r="39" spans="1:21" ht="12.75">
      <c r="A39" s="8" t="s">
        <v>21</v>
      </c>
      <c r="B39" s="8">
        <v>3</v>
      </c>
      <c r="C39" s="8" t="s">
        <v>28</v>
      </c>
      <c r="D39" s="8" t="s">
        <v>22</v>
      </c>
      <c r="E39" s="8" t="s">
        <v>23</v>
      </c>
      <c r="F39" s="6">
        <f>Table13[[#This Row],[AMOUNT_BRK]]/Table13[[#This Row],[AMOUNT_CLASS]]</f>
        <v>0.21040653688932778</v>
      </c>
      <c r="G39" s="6">
        <f>Table13[[#This Row],[ORDERS_BRK]]/Table13[[#This Row],[ORDERS_CLASS]]</f>
        <v>0.08260869565217391</v>
      </c>
      <c r="H39" s="6">
        <f>Table13[[#This Row],[PASS_BRK]]/Table13[[#This Row],[ORDERS_BRK]]</f>
        <v>0</v>
      </c>
      <c r="I39" s="6">
        <f>Table13[[#This Row],[AGGR_BRK]]/Table13[[#This Row],[ORDERS_BRK]]</f>
        <v>0</v>
      </c>
      <c r="J39" s="8">
        <v>2162575.751</v>
      </c>
      <c r="K39" s="8">
        <v>10278082.53</v>
      </c>
      <c r="L39" s="8">
        <v>730488246.8</v>
      </c>
      <c r="M39" s="8">
        <v>57</v>
      </c>
      <c r="N39" s="8">
        <v>690</v>
      </c>
      <c r="O39" s="8">
        <v>21549</v>
      </c>
      <c r="P39" s="8">
        <v>0</v>
      </c>
      <c r="Q39" s="8">
        <v>46</v>
      </c>
      <c r="R39" s="8">
        <v>131</v>
      </c>
      <c r="S39" s="8">
        <v>0</v>
      </c>
      <c r="T39" s="8">
        <v>283</v>
      </c>
      <c r="U39" s="8">
        <v>827</v>
      </c>
    </row>
    <row r="40" spans="1:21" ht="12.75">
      <c r="A40" s="8" t="s">
        <v>21</v>
      </c>
      <c r="B40" s="8">
        <v>3</v>
      </c>
      <c r="C40" s="8" t="s">
        <v>28</v>
      </c>
      <c r="D40" s="8" t="s">
        <v>57</v>
      </c>
      <c r="E40" s="8" t="s">
        <v>58</v>
      </c>
      <c r="F40" s="6">
        <f>Table13[[#This Row],[AMOUNT_BRK]]/Table13[[#This Row],[AMOUNT_CLASS]]</f>
        <v>0.1471510229252849</v>
      </c>
      <c r="G40" s="6">
        <f>Table13[[#This Row],[ORDERS_BRK]]/Table13[[#This Row],[ORDERS_CLASS]]</f>
        <v>0.1492753623188406</v>
      </c>
      <c r="H40" s="6">
        <f>Table13[[#This Row],[PASS_BRK]]/Table13[[#This Row],[ORDERS_BRK]]</f>
        <v>0</v>
      </c>
      <c r="I40" s="6">
        <f>Table13[[#This Row],[AGGR_BRK]]/Table13[[#This Row],[ORDERS_BRK]]</f>
        <v>0</v>
      </c>
      <c r="J40" s="8">
        <v>1512430.358</v>
      </c>
      <c r="K40" s="8">
        <v>10278082.53</v>
      </c>
      <c r="L40" s="8">
        <v>730488246.8</v>
      </c>
      <c r="M40" s="8">
        <v>103</v>
      </c>
      <c r="N40" s="8">
        <v>690</v>
      </c>
      <c r="O40" s="8">
        <v>21549</v>
      </c>
      <c r="P40" s="8">
        <v>0</v>
      </c>
      <c r="Q40" s="8">
        <v>46</v>
      </c>
      <c r="R40" s="8">
        <v>131</v>
      </c>
      <c r="S40" s="8">
        <v>0</v>
      </c>
      <c r="T40" s="8">
        <v>283</v>
      </c>
      <c r="U40" s="8">
        <v>827</v>
      </c>
    </row>
    <row r="41" spans="1:21" ht="12.75">
      <c r="A41" s="8" t="s">
        <v>21</v>
      </c>
      <c r="B41" s="8">
        <v>3</v>
      </c>
      <c r="C41" s="8" t="s">
        <v>28</v>
      </c>
      <c r="D41" s="8" t="s">
        <v>25</v>
      </c>
      <c r="E41" s="8" t="s">
        <v>47</v>
      </c>
      <c r="F41" s="6">
        <f>Table13[[#This Row],[AMOUNT_BRK]]/Table13[[#This Row],[AMOUNT_CLASS]]</f>
        <v>0.07436646770144198</v>
      </c>
      <c r="G41" s="6">
        <f>Table13[[#This Row],[ORDERS_BRK]]/Table13[[#This Row],[ORDERS_CLASS]]</f>
        <v>0.2463768115942029</v>
      </c>
      <c r="H41" s="6">
        <f>Table13[[#This Row],[PASS_BRK]]/Table13[[#This Row],[ORDERS_BRK]]</f>
        <v>0</v>
      </c>
      <c r="I41" s="6">
        <f>Table13[[#This Row],[AGGR_BRK]]/Table13[[#This Row],[ORDERS_BRK]]</f>
        <v>0</v>
      </c>
      <c r="J41" s="8">
        <v>764344.6925</v>
      </c>
      <c r="K41" s="8">
        <v>10278082.53</v>
      </c>
      <c r="L41" s="8">
        <v>730488246.8</v>
      </c>
      <c r="M41" s="8">
        <v>170</v>
      </c>
      <c r="N41" s="8">
        <v>690</v>
      </c>
      <c r="O41" s="8">
        <v>21549</v>
      </c>
      <c r="P41" s="8">
        <v>0</v>
      </c>
      <c r="Q41" s="8">
        <v>46</v>
      </c>
      <c r="R41" s="8">
        <v>131</v>
      </c>
      <c r="S41" s="8">
        <v>0</v>
      </c>
      <c r="T41" s="8">
        <v>283</v>
      </c>
      <c r="U41" s="8">
        <v>827</v>
      </c>
    </row>
    <row r="42" spans="1:21" ht="12.75">
      <c r="A42" s="8" t="s">
        <v>21</v>
      </c>
      <c r="B42" s="8">
        <v>3</v>
      </c>
      <c r="C42" s="8" t="s">
        <v>28</v>
      </c>
      <c r="D42" s="8" t="s">
        <v>59</v>
      </c>
      <c r="E42" s="8" t="s">
        <v>60</v>
      </c>
      <c r="F42" s="6">
        <f>Table13[[#This Row],[AMOUNT_BRK]]/Table13[[#This Row],[AMOUNT_CLASS]]</f>
        <v>0.012458318429167158</v>
      </c>
      <c r="G42" s="6">
        <f>Table13[[#This Row],[ORDERS_BRK]]/Table13[[#This Row],[ORDERS_CLASS]]</f>
        <v>0.030434782608695653</v>
      </c>
      <c r="H42" s="6">
        <f>Table13[[#This Row],[PASS_BRK]]/Table13[[#This Row],[ORDERS_BRK]]</f>
        <v>0</v>
      </c>
      <c r="I42" s="6">
        <f>Table13[[#This Row],[AGGR_BRK]]/Table13[[#This Row],[ORDERS_BRK]]</f>
        <v>0</v>
      </c>
      <c r="J42" s="8">
        <v>128047.625</v>
      </c>
      <c r="K42" s="8">
        <v>10278082.53</v>
      </c>
      <c r="L42" s="8">
        <v>730488246.8</v>
      </c>
      <c r="M42" s="8">
        <v>21</v>
      </c>
      <c r="N42" s="8">
        <v>690</v>
      </c>
      <c r="O42" s="8">
        <v>21549</v>
      </c>
      <c r="P42" s="8">
        <v>0</v>
      </c>
      <c r="Q42" s="8">
        <v>46</v>
      </c>
      <c r="R42" s="8">
        <v>131</v>
      </c>
      <c r="S42" s="8">
        <v>0</v>
      </c>
      <c r="T42" s="8">
        <v>283</v>
      </c>
      <c r="U42" s="8">
        <v>827</v>
      </c>
    </row>
    <row r="43" spans="1:21" ht="12.75">
      <c r="A43" s="8" t="s">
        <v>21</v>
      </c>
      <c r="B43" s="8">
        <v>3</v>
      </c>
      <c r="C43" s="8" t="s">
        <v>28</v>
      </c>
      <c r="D43" s="8" t="s">
        <v>29</v>
      </c>
      <c r="E43" s="8" t="s">
        <v>53</v>
      </c>
      <c r="F43" s="6">
        <f>Table13[[#This Row],[AMOUNT_BRK]]/Table13[[#This Row],[AMOUNT_CLASS]]</f>
        <v>0.010767037497216907</v>
      </c>
      <c r="G43" s="6">
        <f>Table13[[#This Row],[ORDERS_BRK]]/Table13[[#This Row],[ORDERS_CLASS]]</f>
        <v>0.002898550724637681</v>
      </c>
      <c r="H43" s="6">
        <f>Table13[[#This Row],[PASS_BRK]]/Table13[[#This Row],[ORDERS_BRK]]</f>
        <v>0</v>
      </c>
      <c r="I43" s="6">
        <f>Table13[[#This Row],[AGGR_BRK]]/Table13[[#This Row],[ORDERS_BRK]]</f>
        <v>0</v>
      </c>
      <c r="J43" s="8">
        <v>110664.5</v>
      </c>
      <c r="K43" s="8">
        <v>10278082.53</v>
      </c>
      <c r="L43" s="8">
        <v>730488246.8</v>
      </c>
      <c r="M43" s="8">
        <v>2</v>
      </c>
      <c r="N43" s="8">
        <v>690</v>
      </c>
      <c r="O43" s="8">
        <v>21549</v>
      </c>
      <c r="P43" s="8">
        <v>0</v>
      </c>
      <c r="Q43" s="8">
        <v>46</v>
      </c>
      <c r="R43" s="8">
        <v>131</v>
      </c>
      <c r="S43" s="8">
        <v>0</v>
      </c>
      <c r="T43" s="8">
        <v>283</v>
      </c>
      <c r="U43" s="8">
        <v>827</v>
      </c>
    </row>
    <row r="44" spans="1:21" ht="12.75">
      <c r="A44" s="8" t="s">
        <v>21</v>
      </c>
      <c r="B44" s="8">
        <v>3</v>
      </c>
      <c r="C44" s="8" t="s">
        <v>28</v>
      </c>
      <c r="D44" s="8" t="s">
        <v>61</v>
      </c>
      <c r="E44" s="8" t="s">
        <v>98</v>
      </c>
      <c r="F44" s="6">
        <f>Table13[[#This Row],[AMOUNT_BRK]]/Table13[[#This Row],[AMOUNT_CLASS]]</f>
        <v>0.0045669997164344625</v>
      </c>
      <c r="G44" s="6">
        <f>Table13[[#This Row],[ORDERS_BRK]]/Table13[[#This Row],[ORDERS_CLASS]]</f>
        <v>0.0014492753623188406</v>
      </c>
      <c r="H44" s="6">
        <f>Table13[[#This Row],[PASS_BRK]]/Table13[[#This Row],[ORDERS_BRK]]</f>
        <v>0</v>
      </c>
      <c r="I44" s="6">
        <f>Table13[[#This Row],[AGGR_BRK]]/Table13[[#This Row],[ORDERS_BRK]]</f>
        <v>0</v>
      </c>
      <c r="J44" s="8">
        <v>46940</v>
      </c>
      <c r="K44" s="8">
        <v>10278082.53</v>
      </c>
      <c r="L44" s="8">
        <v>730488246.8</v>
      </c>
      <c r="M44" s="8">
        <v>1</v>
      </c>
      <c r="N44" s="8">
        <v>690</v>
      </c>
      <c r="O44" s="8">
        <v>21549</v>
      </c>
      <c r="P44" s="8">
        <v>0</v>
      </c>
      <c r="Q44" s="8">
        <v>46</v>
      </c>
      <c r="R44" s="8">
        <v>131</v>
      </c>
      <c r="S44" s="8">
        <v>0</v>
      </c>
      <c r="T44" s="8">
        <v>283</v>
      </c>
      <c r="U44" s="8">
        <v>827</v>
      </c>
    </row>
    <row r="45" spans="1:21" ht="12.75">
      <c r="A45" s="8" t="s">
        <v>31</v>
      </c>
      <c r="B45" s="8">
        <v>1</v>
      </c>
      <c r="C45" s="8" t="s">
        <v>24</v>
      </c>
      <c r="D45" s="8" t="s">
        <v>38</v>
      </c>
      <c r="E45" s="8" t="s">
        <v>99</v>
      </c>
      <c r="F45" s="6">
        <f>Table13[[#This Row],[AMOUNT_BRK]]/Table13[[#This Row],[AMOUNT_CLASS]]</f>
        <v>0.14786285891755097</v>
      </c>
      <c r="G45" s="6">
        <f>Table13[[#This Row],[ORDERS_BRK]]/Table13[[#This Row],[ORDERS_CLASS]]</f>
        <v>0.11683848797250859</v>
      </c>
      <c r="H45" s="6">
        <f>Table13[[#This Row],[PASS_BRK]]/Table13[[#This Row],[ORDERS_BRK]]</f>
        <v>0</v>
      </c>
      <c r="I45" s="6">
        <f>Table13[[#This Row],[AGGR_BRK]]/Table13[[#This Row],[ORDERS_BRK]]</f>
        <v>0</v>
      </c>
      <c r="J45" s="8">
        <v>31701553.2</v>
      </c>
      <c r="K45" s="8">
        <v>214398351.5</v>
      </c>
      <c r="L45" s="8">
        <v>730488246.8</v>
      </c>
      <c r="M45" s="8">
        <v>34</v>
      </c>
      <c r="N45" s="8">
        <v>291</v>
      </c>
      <c r="O45" s="8">
        <v>21549</v>
      </c>
      <c r="P45" s="8">
        <v>0</v>
      </c>
      <c r="Q45" s="8">
        <v>0</v>
      </c>
      <c r="R45" s="8">
        <v>131</v>
      </c>
      <c r="S45" s="8">
        <v>0</v>
      </c>
      <c r="T45" s="8">
        <v>0</v>
      </c>
      <c r="U45" s="8">
        <v>827</v>
      </c>
    </row>
    <row r="46" spans="1:21" ht="12.75">
      <c r="A46" s="8" t="s">
        <v>31</v>
      </c>
      <c r="B46" s="8">
        <v>1</v>
      </c>
      <c r="C46" s="8" t="s">
        <v>24</v>
      </c>
      <c r="D46" s="8" t="s">
        <v>41</v>
      </c>
      <c r="E46" s="8" t="s">
        <v>100</v>
      </c>
      <c r="F46" s="6">
        <f>Table13[[#This Row],[AMOUNT_BRK]]/Table13[[#This Row],[AMOUNT_CLASS]]</f>
        <v>0.13600083972660582</v>
      </c>
      <c r="G46" s="6">
        <f>Table13[[#This Row],[ORDERS_BRK]]/Table13[[#This Row],[ORDERS_CLASS]]</f>
        <v>0.10996563573883161</v>
      </c>
      <c r="H46" s="6">
        <f>Table13[[#This Row],[PASS_BRK]]/Table13[[#This Row],[ORDERS_BRK]]</f>
        <v>0</v>
      </c>
      <c r="I46" s="6">
        <f>Table13[[#This Row],[AGGR_BRK]]/Table13[[#This Row],[ORDERS_BRK]]</f>
        <v>0</v>
      </c>
      <c r="J46" s="8">
        <v>29158355.84</v>
      </c>
      <c r="K46" s="8">
        <v>214398351.5</v>
      </c>
      <c r="L46" s="8">
        <v>730488246.8</v>
      </c>
      <c r="M46" s="8">
        <v>32</v>
      </c>
      <c r="N46" s="8">
        <v>291</v>
      </c>
      <c r="O46" s="8">
        <v>21549</v>
      </c>
      <c r="P46" s="8">
        <v>0</v>
      </c>
      <c r="Q46" s="8">
        <v>0</v>
      </c>
      <c r="R46" s="8">
        <v>131</v>
      </c>
      <c r="S46" s="8">
        <v>0</v>
      </c>
      <c r="T46" s="8">
        <v>0</v>
      </c>
      <c r="U46" s="8">
        <v>827</v>
      </c>
    </row>
    <row r="47" spans="1:21" ht="12.75">
      <c r="A47" s="8" t="s">
        <v>31</v>
      </c>
      <c r="B47" s="8">
        <v>1</v>
      </c>
      <c r="C47" s="8" t="s">
        <v>24</v>
      </c>
      <c r="D47" s="8" t="s">
        <v>48</v>
      </c>
      <c r="E47" s="8" t="s">
        <v>49</v>
      </c>
      <c r="F47" s="6">
        <f>Table13[[#This Row],[AMOUNT_BRK]]/Table13[[#This Row],[AMOUNT_CLASS]]</f>
        <v>0.13340314041547097</v>
      </c>
      <c r="G47" s="6">
        <f>Table13[[#This Row],[ORDERS_BRK]]/Table13[[#This Row],[ORDERS_CLASS]]</f>
        <v>0.11683848797250859</v>
      </c>
      <c r="H47" s="6">
        <f>Table13[[#This Row],[PASS_BRK]]/Table13[[#This Row],[ORDERS_BRK]]</f>
        <v>0</v>
      </c>
      <c r="I47" s="6">
        <f>Table13[[#This Row],[AGGR_BRK]]/Table13[[#This Row],[ORDERS_BRK]]</f>
        <v>0</v>
      </c>
      <c r="J47" s="8">
        <v>28601413.39</v>
      </c>
      <c r="K47" s="8">
        <v>214398351.5</v>
      </c>
      <c r="L47" s="8">
        <v>730488246.8</v>
      </c>
      <c r="M47" s="8">
        <v>34</v>
      </c>
      <c r="N47" s="8">
        <v>291</v>
      </c>
      <c r="O47" s="8">
        <v>21549</v>
      </c>
      <c r="P47" s="8">
        <v>0</v>
      </c>
      <c r="Q47" s="8">
        <v>0</v>
      </c>
      <c r="R47" s="8">
        <v>131</v>
      </c>
      <c r="S47" s="8">
        <v>0</v>
      </c>
      <c r="T47" s="8">
        <v>0</v>
      </c>
      <c r="U47" s="8">
        <v>827</v>
      </c>
    </row>
    <row r="48" spans="1:21" ht="12.75">
      <c r="A48" s="8" t="s">
        <v>31</v>
      </c>
      <c r="B48" s="8">
        <v>1</v>
      </c>
      <c r="C48" s="8" t="s">
        <v>24</v>
      </c>
      <c r="D48" s="8" t="s">
        <v>62</v>
      </c>
      <c r="E48" s="8" t="s">
        <v>101</v>
      </c>
      <c r="F48" s="6">
        <f>Table13[[#This Row],[AMOUNT_BRK]]/Table13[[#This Row],[AMOUNT_CLASS]]</f>
        <v>0.07639263844806195</v>
      </c>
      <c r="G48" s="6">
        <f>Table13[[#This Row],[ORDERS_BRK]]/Table13[[#This Row],[ORDERS_CLASS]]</f>
        <v>0.020618556701030927</v>
      </c>
      <c r="H48" s="6">
        <f>Table13[[#This Row],[PASS_BRK]]/Table13[[#This Row],[ORDERS_BRK]]</f>
        <v>0</v>
      </c>
      <c r="I48" s="6">
        <f>Table13[[#This Row],[AGGR_BRK]]/Table13[[#This Row],[ORDERS_BRK]]</f>
        <v>0</v>
      </c>
      <c r="J48" s="8">
        <v>16378455.75</v>
      </c>
      <c r="K48" s="8">
        <v>214398351.5</v>
      </c>
      <c r="L48" s="8">
        <v>730488246.8</v>
      </c>
      <c r="M48" s="8">
        <v>6</v>
      </c>
      <c r="N48" s="8">
        <v>291</v>
      </c>
      <c r="O48" s="8">
        <v>21549</v>
      </c>
      <c r="P48" s="8">
        <v>0</v>
      </c>
      <c r="Q48" s="8">
        <v>0</v>
      </c>
      <c r="R48" s="8">
        <v>131</v>
      </c>
      <c r="S48" s="8">
        <v>0</v>
      </c>
      <c r="T48" s="8">
        <v>0</v>
      </c>
      <c r="U48" s="8">
        <v>827</v>
      </c>
    </row>
    <row r="49" spans="1:21" ht="12.75">
      <c r="A49" s="8" t="s">
        <v>31</v>
      </c>
      <c r="B49" s="8">
        <v>1</v>
      </c>
      <c r="C49" s="8" t="s">
        <v>24</v>
      </c>
      <c r="D49" s="8" t="s">
        <v>63</v>
      </c>
      <c r="E49" s="8" t="s">
        <v>64</v>
      </c>
      <c r="F49" s="6">
        <f>Table13[[#This Row],[AMOUNT_BRK]]/Table13[[#This Row],[AMOUNT_CLASS]]</f>
        <v>0.07556515587294522</v>
      </c>
      <c r="G49" s="6">
        <f>Table13[[#This Row],[ORDERS_BRK]]/Table13[[#This Row],[ORDERS_CLASS]]</f>
        <v>0.07903780068728522</v>
      </c>
      <c r="H49" s="6">
        <f>Table13[[#This Row],[PASS_BRK]]/Table13[[#This Row],[ORDERS_BRK]]</f>
        <v>0</v>
      </c>
      <c r="I49" s="6">
        <f>Table13[[#This Row],[AGGR_BRK]]/Table13[[#This Row],[ORDERS_BRK]]</f>
        <v>0</v>
      </c>
      <c r="J49" s="8">
        <v>16201044.85</v>
      </c>
      <c r="K49" s="8">
        <v>214398351.5</v>
      </c>
      <c r="L49" s="8">
        <v>730488246.8</v>
      </c>
      <c r="M49" s="8">
        <v>23</v>
      </c>
      <c r="N49" s="8">
        <v>291</v>
      </c>
      <c r="O49" s="8">
        <v>21549</v>
      </c>
      <c r="P49" s="8">
        <v>0</v>
      </c>
      <c r="Q49" s="8">
        <v>0</v>
      </c>
      <c r="R49" s="8">
        <v>131</v>
      </c>
      <c r="S49" s="8">
        <v>0</v>
      </c>
      <c r="T49" s="8">
        <v>0</v>
      </c>
      <c r="U49" s="8">
        <v>827</v>
      </c>
    </row>
    <row r="50" spans="1:21" ht="12.75">
      <c r="A50" s="8" t="s">
        <v>31</v>
      </c>
      <c r="B50" s="8">
        <v>1</v>
      </c>
      <c r="C50" s="8" t="s">
        <v>24</v>
      </c>
      <c r="D50" s="8" t="s">
        <v>26</v>
      </c>
      <c r="E50" s="8" t="s">
        <v>65</v>
      </c>
      <c r="F50" s="6">
        <f>Table13[[#This Row],[AMOUNT_BRK]]/Table13[[#This Row],[AMOUNT_CLASS]]</f>
        <v>0.06887162824104084</v>
      </c>
      <c r="G50" s="6">
        <f>Table13[[#This Row],[ORDERS_BRK]]/Table13[[#This Row],[ORDERS_CLASS]]</f>
        <v>0.054982817869415807</v>
      </c>
      <c r="H50" s="6">
        <f>Table13[[#This Row],[PASS_BRK]]/Table13[[#This Row],[ORDERS_BRK]]</f>
        <v>0</v>
      </c>
      <c r="I50" s="6">
        <f>Table13[[#This Row],[AGGR_BRK]]/Table13[[#This Row],[ORDERS_BRK]]</f>
        <v>0</v>
      </c>
      <c r="J50" s="8">
        <v>14765963.56</v>
      </c>
      <c r="K50" s="8">
        <v>214398351.5</v>
      </c>
      <c r="L50" s="8">
        <v>730488246.8</v>
      </c>
      <c r="M50" s="8">
        <v>16</v>
      </c>
      <c r="N50" s="8">
        <v>291</v>
      </c>
      <c r="O50" s="8">
        <v>21549</v>
      </c>
      <c r="P50" s="8">
        <v>0</v>
      </c>
      <c r="Q50" s="8">
        <v>0</v>
      </c>
      <c r="R50" s="8">
        <v>131</v>
      </c>
      <c r="S50" s="8">
        <v>0</v>
      </c>
      <c r="T50" s="8">
        <v>0</v>
      </c>
      <c r="U50" s="8">
        <v>827</v>
      </c>
    </row>
    <row r="51" spans="1:21" ht="12.75">
      <c r="A51" s="8" t="s">
        <v>31</v>
      </c>
      <c r="B51" s="8">
        <v>1</v>
      </c>
      <c r="C51" s="8" t="s">
        <v>24</v>
      </c>
      <c r="D51" s="8" t="s">
        <v>36</v>
      </c>
      <c r="E51" s="8" t="s">
        <v>66</v>
      </c>
      <c r="F51" s="6">
        <f>Table13[[#This Row],[AMOUNT_BRK]]/Table13[[#This Row],[AMOUNT_CLASS]]</f>
        <v>0.04577354877656324</v>
      </c>
      <c r="G51" s="6">
        <f>Table13[[#This Row],[ORDERS_BRK]]/Table13[[#This Row],[ORDERS_CLASS]]</f>
        <v>0.06872852233676977</v>
      </c>
      <c r="H51" s="6">
        <f>Table13[[#This Row],[PASS_BRK]]/Table13[[#This Row],[ORDERS_BRK]]</f>
        <v>0</v>
      </c>
      <c r="I51" s="6">
        <f>Table13[[#This Row],[AGGR_BRK]]/Table13[[#This Row],[ORDERS_BRK]]</f>
        <v>0</v>
      </c>
      <c r="J51" s="8">
        <v>9813773.4</v>
      </c>
      <c r="K51" s="8">
        <v>214398351.5</v>
      </c>
      <c r="L51" s="8">
        <v>730488246.8</v>
      </c>
      <c r="M51" s="8">
        <v>20</v>
      </c>
      <c r="N51" s="8">
        <v>291</v>
      </c>
      <c r="O51" s="8">
        <v>21549</v>
      </c>
      <c r="P51" s="8">
        <v>0</v>
      </c>
      <c r="Q51" s="8">
        <v>0</v>
      </c>
      <c r="R51" s="8">
        <v>131</v>
      </c>
      <c r="S51" s="8">
        <v>0</v>
      </c>
      <c r="T51" s="8">
        <v>0</v>
      </c>
      <c r="U51" s="8">
        <v>827</v>
      </c>
    </row>
    <row r="52" spans="1:21" ht="12.75">
      <c r="A52" s="8" t="s">
        <v>31</v>
      </c>
      <c r="B52" s="8">
        <v>1</v>
      </c>
      <c r="C52" s="8" t="s">
        <v>24</v>
      </c>
      <c r="D52" s="8" t="s">
        <v>67</v>
      </c>
      <c r="E52" s="8" t="s">
        <v>102</v>
      </c>
      <c r="F52" s="6">
        <f>Table13[[#This Row],[AMOUNT_BRK]]/Table13[[#This Row],[AMOUNT_CLASS]]</f>
        <v>0.03592754116861761</v>
      </c>
      <c r="G52" s="6">
        <f>Table13[[#This Row],[ORDERS_BRK]]/Table13[[#This Row],[ORDERS_CLASS]]</f>
        <v>0.01718213058419244</v>
      </c>
      <c r="H52" s="6">
        <f>Table13[[#This Row],[PASS_BRK]]/Table13[[#This Row],[ORDERS_BRK]]</f>
        <v>0</v>
      </c>
      <c r="I52" s="6">
        <f>Table13[[#This Row],[AGGR_BRK]]/Table13[[#This Row],[ORDERS_BRK]]</f>
        <v>0</v>
      </c>
      <c r="J52" s="8">
        <v>7702805.6</v>
      </c>
      <c r="K52" s="8">
        <v>214398351.5</v>
      </c>
      <c r="L52" s="8">
        <v>730488246.8</v>
      </c>
      <c r="M52" s="8">
        <v>5</v>
      </c>
      <c r="N52" s="8">
        <v>291</v>
      </c>
      <c r="O52" s="8">
        <v>21549</v>
      </c>
      <c r="P52" s="8">
        <v>0</v>
      </c>
      <c r="Q52" s="8">
        <v>0</v>
      </c>
      <c r="R52" s="8">
        <v>131</v>
      </c>
      <c r="S52" s="8">
        <v>0</v>
      </c>
      <c r="T52" s="8">
        <v>0</v>
      </c>
      <c r="U52" s="8">
        <v>827</v>
      </c>
    </row>
    <row r="53" spans="1:21" ht="12.75">
      <c r="A53" s="8" t="s">
        <v>31</v>
      </c>
      <c r="B53" s="8">
        <v>1</v>
      </c>
      <c r="C53" s="8" t="s">
        <v>24</v>
      </c>
      <c r="D53" s="8" t="s">
        <v>68</v>
      </c>
      <c r="E53" s="8" t="s">
        <v>103</v>
      </c>
      <c r="F53" s="6">
        <f>Table13[[#This Row],[AMOUNT_BRK]]/Table13[[#This Row],[AMOUNT_CLASS]]</f>
        <v>0.03499595471469845</v>
      </c>
      <c r="G53" s="6">
        <f>Table13[[#This Row],[ORDERS_BRK]]/Table13[[#This Row],[ORDERS_CLASS]]</f>
        <v>0.010309278350515464</v>
      </c>
      <c r="H53" s="6">
        <f>Table13[[#This Row],[PASS_BRK]]/Table13[[#This Row],[ORDERS_BRK]]</f>
        <v>0</v>
      </c>
      <c r="I53" s="6">
        <f>Table13[[#This Row],[AGGR_BRK]]/Table13[[#This Row],[ORDERS_BRK]]</f>
        <v>0</v>
      </c>
      <c r="J53" s="8">
        <v>7503075</v>
      </c>
      <c r="K53" s="8">
        <v>214398351.5</v>
      </c>
      <c r="L53" s="8">
        <v>730488246.8</v>
      </c>
      <c r="M53" s="8">
        <v>3</v>
      </c>
      <c r="N53" s="8">
        <v>291</v>
      </c>
      <c r="O53" s="8">
        <v>21549</v>
      </c>
      <c r="P53" s="8">
        <v>0</v>
      </c>
      <c r="Q53" s="8">
        <v>0</v>
      </c>
      <c r="R53" s="8">
        <v>131</v>
      </c>
      <c r="S53" s="8">
        <v>0</v>
      </c>
      <c r="T53" s="8">
        <v>0</v>
      </c>
      <c r="U53" s="8">
        <v>827</v>
      </c>
    </row>
    <row r="54" spans="1:21" ht="12.75">
      <c r="A54" s="8" t="s">
        <v>31</v>
      </c>
      <c r="B54" s="8">
        <v>1</v>
      </c>
      <c r="C54" s="8" t="s">
        <v>24</v>
      </c>
      <c r="D54" s="8" t="s">
        <v>40</v>
      </c>
      <c r="E54" s="8" t="s">
        <v>104</v>
      </c>
      <c r="F54" s="6">
        <f>Table13[[#This Row],[AMOUNT_BRK]]/Table13[[#This Row],[AMOUNT_CLASS]]</f>
        <v>0.03199166572416486</v>
      </c>
      <c r="G54" s="6">
        <f>Table13[[#This Row],[ORDERS_BRK]]/Table13[[#This Row],[ORDERS_CLASS]]</f>
        <v>0.030927835051546393</v>
      </c>
      <c r="H54" s="6">
        <f>Table13[[#This Row],[PASS_BRK]]/Table13[[#This Row],[ORDERS_BRK]]</f>
        <v>0</v>
      </c>
      <c r="I54" s="6">
        <f>Table13[[#This Row],[AGGR_BRK]]/Table13[[#This Row],[ORDERS_BRK]]</f>
        <v>0</v>
      </c>
      <c r="J54" s="8">
        <v>6858960.393</v>
      </c>
      <c r="K54" s="8">
        <v>214398351.5</v>
      </c>
      <c r="L54" s="8">
        <v>730488246.8</v>
      </c>
      <c r="M54" s="8">
        <v>9</v>
      </c>
      <c r="N54" s="8">
        <v>291</v>
      </c>
      <c r="O54" s="8">
        <v>21549</v>
      </c>
      <c r="P54" s="8">
        <v>0</v>
      </c>
      <c r="Q54" s="8">
        <v>0</v>
      </c>
      <c r="R54" s="8">
        <v>131</v>
      </c>
      <c r="S54" s="8">
        <v>0</v>
      </c>
      <c r="T54" s="8">
        <v>0</v>
      </c>
      <c r="U54" s="8">
        <v>827</v>
      </c>
    </row>
    <row r="55" spans="1:21" ht="12.75">
      <c r="A55" s="8" t="s">
        <v>31</v>
      </c>
      <c r="B55" s="8">
        <v>1</v>
      </c>
      <c r="C55" s="8" t="s">
        <v>24</v>
      </c>
      <c r="D55" s="8" t="s">
        <v>50</v>
      </c>
      <c r="E55" s="8" t="s">
        <v>51</v>
      </c>
      <c r="F55" s="6">
        <f>Table13[[#This Row],[AMOUNT_BRK]]/Table13[[#This Row],[AMOUNT_CLASS]]</f>
        <v>0.028559707601109985</v>
      </c>
      <c r="G55" s="6">
        <f>Table13[[#This Row],[ORDERS_BRK]]/Table13[[#This Row],[ORDERS_CLASS]]</f>
        <v>0.024054982817869417</v>
      </c>
      <c r="H55" s="6">
        <f>Table13[[#This Row],[PASS_BRK]]/Table13[[#This Row],[ORDERS_BRK]]</f>
        <v>0</v>
      </c>
      <c r="I55" s="6">
        <f>Table13[[#This Row],[AGGR_BRK]]/Table13[[#This Row],[ORDERS_BRK]]</f>
        <v>0</v>
      </c>
      <c r="J55" s="8">
        <v>6123154.229</v>
      </c>
      <c r="K55" s="8">
        <v>214398351.5</v>
      </c>
      <c r="L55" s="8">
        <v>730488246.8</v>
      </c>
      <c r="M55" s="8">
        <v>7</v>
      </c>
      <c r="N55" s="8">
        <v>291</v>
      </c>
      <c r="O55" s="8">
        <v>21549</v>
      </c>
      <c r="P55" s="8">
        <v>0</v>
      </c>
      <c r="Q55" s="8">
        <v>0</v>
      </c>
      <c r="R55" s="8">
        <v>131</v>
      </c>
      <c r="S55" s="8">
        <v>0</v>
      </c>
      <c r="T55" s="8">
        <v>0</v>
      </c>
      <c r="U55" s="8">
        <v>827</v>
      </c>
    </row>
    <row r="56" spans="1:21" ht="12.75">
      <c r="A56" s="8" t="s">
        <v>31</v>
      </c>
      <c r="B56" s="8">
        <v>1</v>
      </c>
      <c r="C56" s="8" t="s">
        <v>24</v>
      </c>
      <c r="D56" s="8" t="s">
        <v>43</v>
      </c>
      <c r="E56" s="8" t="s">
        <v>105</v>
      </c>
      <c r="F56" s="6">
        <f>Table13[[#This Row],[AMOUNT_BRK]]/Table13[[#This Row],[AMOUNT_CLASS]]</f>
        <v>0.028394166547497917</v>
      </c>
      <c r="G56" s="6">
        <f>Table13[[#This Row],[ORDERS_BRK]]/Table13[[#This Row],[ORDERS_CLASS]]</f>
        <v>0.010309278350515464</v>
      </c>
      <c r="H56" s="6">
        <f>Table13[[#This Row],[PASS_BRK]]/Table13[[#This Row],[ORDERS_BRK]]</f>
        <v>0</v>
      </c>
      <c r="I56" s="6">
        <f>Table13[[#This Row],[AGGR_BRK]]/Table13[[#This Row],[ORDERS_BRK]]</f>
        <v>0</v>
      </c>
      <c r="J56" s="8">
        <v>6087662.5</v>
      </c>
      <c r="K56" s="8">
        <v>214398351.5</v>
      </c>
      <c r="L56" s="8">
        <v>730488246.8</v>
      </c>
      <c r="M56" s="8">
        <v>3</v>
      </c>
      <c r="N56" s="8">
        <v>291</v>
      </c>
      <c r="O56" s="8">
        <v>21549</v>
      </c>
      <c r="P56" s="8">
        <v>0</v>
      </c>
      <c r="Q56" s="8">
        <v>0</v>
      </c>
      <c r="R56" s="8">
        <v>131</v>
      </c>
      <c r="S56" s="8">
        <v>0</v>
      </c>
      <c r="T56" s="8">
        <v>0</v>
      </c>
      <c r="U56" s="8">
        <v>827</v>
      </c>
    </row>
    <row r="57" spans="1:21" ht="12.75">
      <c r="A57" s="8" t="s">
        <v>31</v>
      </c>
      <c r="B57" s="8">
        <v>1</v>
      </c>
      <c r="C57" s="8" t="s">
        <v>24</v>
      </c>
      <c r="D57" s="8" t="s">
        <v>54</v>
      </c>
      <c r="E57" s="8" t="s">
        <v>69</v>
      </c>
      <c r="F57" s="6">
        <f>Table13[[#This Row],[AMOUNT_BRK]]/Table13[[#This Row],[AMOUNT_CLASS]]</f>
        <v>0.025782968765037356</v>
      </c>
      <c r="G57" s="6">
        <f>Table13[[#This Row],[ORDERS_BRK]]/Table13[[#This Row],[ORDERS_CLASS]]</f>
        <v>0.013745704467353952</v>
      </c>
      <c r="H57" s="6">
        <f>Table13[[#This Row],[PASS_BRK]]/Table13[[#This Row],[ORDERS_BRK]]</f>
        <v>0</v>
      </c>
      <c r="I57" s="6">
        <f>Table13[[#This Row],[AGGR_BRK]]/Table13[[#This Row],[ORDERS_BRK]]</f>
        <v>0</v>
      </c>
      <c r="J57" s="8">
        <v>5527826</v>
      </c>
      <c r="K57" s="8">
        <v>214398351.5</v>
      </c>
      <c r="L57" s="8">
        <v>730488246.8</v>
      </c>
      <c r="M57" s="8">
        <v>4</v>
      </c>
      <c r="N57" s="8">
        <v>291</v>
      </c>
      <c r="O57" s="8">
        <v>21549</v>
      </c>
      <c r="P57" s="8">
        <v>0</v>
      </c>
      <c r="Q57" s="8">
        <v>0</v>
      </c>
      <c r="R57" s="8">
        <v>131</v>
      </c>
      <c r="S57" s="8">
        <v>0</v>
      </c>
      <c r="T57" s="8">
        <v>0</v>
      </c>
      <c r="U57" s="8">
        <v>827</v>
      </c>
    </row>
    <row r="58" spans="1:21" ht="12.75">
      <c r="A58" s="8" t="s">
        <v>31</v>
      </c>
      <c r="B58" s="8">
        <v>1</v>
      </c>
      <c r="C58" s="8" t="s">
        <v>24</v>
      </c>
      <c r="D58" s="8" t="s">
        <v>70</v>
      </c>
      <c r="E58" s="8" t="s">
        <v>71</v>
      </c>
      <c r="F58" s="6">
        <f>Table13[[#This Row],[AMOUNT_BRK]]/Table13[[#This Row],[AMOUNT_CLASS]]</f>
        <v>0.020840769589592672</v>
      </c>
      <c r="G58" s="6">
        <f>Table13[[#This Row],[ORDERS_BRK]]/Table13[[#This Row],[ORDERS_CLASS]]</f>
        <v>0.048109965635738834</v>
      </c>
      <c r="H58" s="6">
        <f>Table13[[#This Row],[PASS_BRK]]/Table13[[#This Row],[ORDERS_BRK]]</f>
        <v>0</v>
      </c>
      <c r="I58" s="6">
        <f>Table13[[#This Row],[AGGR_BRK]]/Table13[[#This Row],[ORDERS_BRK]]</f>
        <v>0</v>
      </c>
      <c r="J58" s="8">
        <v>4468226.644</v>
      </c>
      <c r="K58" s="8">
        <v>214398351.5</v>
      </c>
      <c r="L58" s="8">
        <v>730488246.8</v>
      </c>
      <c r="M58" s="8">
        <v>14</v>
      </c>
      <c r="N58" s="8">
        <v>291</v>
      </c>
      <c r="O58" s="8">
        <v>21549</v>
      </c>
      <c r="P58" s="8">
        <v>0</v>
      </c>
      <c r="Q58" s="8">
        <v>0</v>
      </c>
      <c r="R58" s="8">
        <v>131</v>
      </c>
      <c r="S58" s="8">
        <v>0</v>
      </c>
      <c r="T58" s="8">
        <v>0</v>
      </c>
      <c r="U58" s="8">
        <v>827</v>
      </c>
    </row>
    <row r="59" spans="1:21" ht="12.75">
      <c r="A59" s="8" t="s">
        <v>31</v>
      </c>
      <c r="B59" s="8">
        <v>1</v>
      </c>
      <c r="C59" s="8" t="s">
        <v>24</v>
      </c>
      <c r="D59" s="8" t="s">
        <v>37</v>
      </c>
      <c r="E59" s="8" t="s">
        <v>106</v>
      </c>
      <c r="F59" s="6">
        <f>Table13[[#This Row],[AMOUNT_BRK]]/Table13[[#This Row],[AMOUNT_CLASS]]</f>
        <v>0.017838929297924196</v>
      </c>
      <c r="G59" s="6">
        <f>Table13[[#This Row],[ORDERS_BRK]]/Table13[[#This Row],[ORDERS_CLASS]]</f>
        <v>0.05154639175257732</v>
      </c>
      <c r="H59" s="6">
        <f>Table13[[#This Row],[PASS_BRK]]/Table13[[#This Row],[ORDERS_BRK]]</f>
        <v>0</v>
      </c>
      <c r="I59" s="6">
        <f>Table13[[#This Row],[AGGR_BRK]]/Table13[[#This Row],[ORDERS_BRK]]</f>
        <v>0</v>
      </c>
      <c r="J59" s="8">
        <v>3824637.034</v>
      </c>
      <c r="K59" s="8">
        <v>214398351.5</v>
      </c>
      <c r="L59" s="8">
        <v>730488246.8</v>
      </c>
      <c r="M59" s="8">
        <v>15</v>
      </c>
      <c r="N59" s="8">
        <v>291</v>
      </c>
      <c r="O59" s="8">
        <v>21549</v>
      </c>
      <c r="P59" s="8">
        <v>0</v>
      </c>
      <c r="Q59" s="8">
        <v>0</v>
      </c>
      <c r="R59" s="8">
        <v>131</v>
      </c>
      <c r="S59" s="8">
        <v>0</v>
      </c>
      <c r="T59" s="8">
        <v>0</v>
      </c>
      <c r="U59" s="8">
        <v>827</v>
      </c>
    </row>
    <row r="60" spans="1:21" ht="12.75">
      <c r="A60" s="8" t="s">
        <v>31</v>
      </c>
      <c r="B60" s="8">
        <v>1</v>
      </c>
      <c r="C60" s="8" t="s">
        <v>24</v>
      </c>
      <c r="D60" s="8" t="s">
        <v>72</v>
      </c>
      <c r="E60" s="8" t="s">
        <v>73</v>
      </c>
      <c r="F60" s="6">
        <f>Table13[[#This Row],[AMOUNT_BRK]]/Table13[[#This Row],[AMOUNT_CLASS]]</f>
        <v>0.01683386157472391</v>
      </c>
      <c r="G60" s="6">
        <f>Table13[[#This Row],[ORDERS_BRK]]/Table13[[#This Row],[ORDERS_CLASS]]</f>
        <v>0.041237113402061855</v>
      </c>
      <c r="H60" s="6">
        <f>Table13[[#This Row],[PASS_BRK]]/Table13[[#This Row],[ORDERS_BRK]]</f>
        <v>0</v>
      </c>
      <c r="I60" s="6">
        <f>Table13[[#This Row],[AGGR_BRK]]/Table13[[#This Row],[ORDERS_BRK]]</f>
        <v>0</v>
      </c>
      <c r="J60" s="8">
        <v>3609152.171</v>
      </c>
      <c r="K60" s="8">
        <v>214398351.5</v>
      </c>
      <c r="L60" s="8">
        <v>730488246.8</v>
      </c>
      <c r="M60" s="8">
        <v>12</v>
      </c>
      <c r="N60" s="8">
        <v>291</v>
      </c>
      <c r="O60" s="8">
        <v>21549</v>
      </c>
      <c r="P60" s="8">
        <v>0</v>
      </c>
      <c r="Q60" s="8">
        <v>0</v>
      </c>
      <c r="R60" s="8">
        <v>131</v>
      </c>
      <c r="S60" s="8">
        <v>0</v>
      </c>
      <c r="T60" s="8">
        <v>0</v>
      </c>
      <c r="U60" s="8">
        <v>827</v>
      </c>
    </row>
    <row r="61" spans="1:21" ht="12.75">
      <c r="A61" s="8" t="s">
        <v>31</v>
      </c>
      <c r="B61" s="8">
        <v>1</v>
      </c>
      <c r="C61" s="8" t="s">
        <v>24</v>
      </c>
      <c r="D61" s="8" t="s">
        <v>74</v>
      </c>
      <c r="E61" s="8" t="s">
        <v>107</v>
      </c>
      <c r="F61" s="6">
        <f>Table13[[#This Row],[AMOUNT_BRK]]/Table13[[#This Row],[AMOUNT_CLASS]]</f>
        <v>0.009286172146710745</v>
      </c>
      <c r="G61" s="6">
        <f>Table13[[#This Row],[ORDERS_BRK]]/Table13[[#This Row],[ORDERS_CLASS]]</f>
        <v>0.006872852233676976</v>
      </c>
      <c r="H61" s="6">
        <f>Table13[[#This Row],[PASS_BRK]]/Table13[[#This Row],[ORDERS_BRK]]</f>
        <v>0</v>
      </c>
      <c r="I61" s="6">
        <f>Table13[[#This Row],[AGGR_BRK]]/Table13[[#This Row],[ORDERS_BRK]]</f>
        <v>0</v>
      </c>
      <c r="J61" s="8">
        <v>1990940</v>
      </c>
      <c r="K61" s="8">
        <v>214398351.5</v>
      </c>
      <c r="L61" s="8">
        <v>730488246.8</v>
      </c>
      <c r="M61" s="8">
        <v>2</v>
      </c>
      <c r="N61" s="8">
        <v>291</v>
      </c>
      <c r="O61" s="8">
        <v>21549</v>
      </c>
      <c r="P61" s="8">
        <v>0</v>
      </c>
      <c r="Q61" s="8">
        <v>0</v>
      </c>
      <c r="R61" s="8">
        <v>131</v>
      </c>
      <c r="S61" s="8">
        <v>0</v>
      </c>
      <c r="T61" s="8">
        <v>0</v>
      </c>
      <c r="U61" s="8">
        <v>827</v>
      </c>
    </row>
    <row r="62" spans="1:21" ht="12.75">
      <c r="A62" s="8" t="s">
        <v>31</v>
      </c>
      <c r="B62" s="8">
        <v>1</v>
      </c>
      <c r="C62" s="8" t="s">
        <v>24</v>
      </c>
      <c r="D62" s="8" t="s">
        <v>39</v>
      </c>
      <c r="E62" s="8" t="s">
        <v>108</v>
      </c>
      <c r="F62" s="6">
        <f>Table13[[#This Row],[AMOUNT_BRK]]/Table13[[#This Row],[AMOUNT_CLASS]]</f>
        <v>0.008234055894781449</v>
      </c>
      <c r="G62" s="6">
        <f>Table13[[#This Row],[ORDERS_BRK]]/Table13[[#This Row],[ORDERS_CLASS]]</f>
        <v>0.020618556701030927</v>
      </c>
      <c r="H62" s="6">
        <f>Table13[[#This Row],[PASS_BRK]]/Table13[[#This Row],[ORDERS_BRK]]</f>
        <v>0</v>
      </c>
      <c r="I62" s="6">
        <f>Table13[[#This Row],[AGGR_BRK]]/Table13[[#This Row],[ORDERS_BRK]]</f>
        <v>0</v>
      </c>
      <c r="J62" s="8">
        <v>1765368.01</v>
      </c>
      <c r="K62" s="8">
        <v>214398351.5</v>
      </c>
      <c r="L62" s="8">
        <v>730488246.8</v>
      </c>
      <c r="M62" s="8">
        <v>6</v>
      </c>
      <c r="N62" s="8">
        <v>291</v>
      </c>
      <c r="O62" s="8">
        <v>21549</v>
      </c>
      <c r="P62" s="8">
        <v>0</v>
      </c>
      <c r="Q62" s="8">
        <v>0</v>
      </c>
      <c r="R62" s="8">
        <v>131</v>
      </c>
      <c r="S62" s="8">
        <v>0</v>
      </c>
      <c r="T62" s="8">
        <v>0</v>
      </c>
      <c r="U62" s="8">
        <v>827</v>
      </c>
    </row>
    <row r="63" spans="1:21" ht="12.75">
      <c r="A63" s="8" t="s">
        <v>31</v>
      </c>
      <c r="B63" s="8">
        <v>1</v>
      </c>
      <c r="C63" s="8" t="s">
        <v>24</v>
      </c>
      <c r="D63" s="8" t="s">
        <v>75</v>
      </c>
      <c r="E63" s="8" t="s">
        <v>109</v>
      </c>
      <c r="F63" s="6">
        <f>Table13[[#This Row],[AMOUNT_BRK]]/Table13[[#This Row],[AMOUNT_CLASS]]</f>
        <v>0.008182525601182152</v>
      </c>
      <c r="G63" s="6">
        <f>Table13[[#This Row],[ORDERS_BRK]]/Table13[[#This Row],[ORDERS_CLASS]]</f>
        <v>0.010309278350515464</v>
      </c>
      <c r="H63" s="6">
        <f>Table13[[#This Row],[PASS_BRK]]/Table13[[#This Row],[ORDERS_BRK]]</f>
        <v>0</v>
      </c>
      <c r="I63" s="6">
        <f>Table13[[#This Row],[AGGR_BRK]]/Table13[[#This Row],[ORDERS_BRK]]</f>
        <v>0</v>
      </c>
      <c r="J63" s="8">
        <v>1754320</v>
      </c>
      <c r="K63" s="8">
        <v>214398351.5</v>
      </c>
      <c r="L63" s="8">
        <v>730488246.8</v>
      </c>
      <c r="M63" s="8">
        <v>3</v>
      </c>
      <c r="N63" s="8">
        <v>291</v>
      </c>
      <c r="O63" s="8">
        <v>21549</v>
      </c>
      <c r="P63" s="8">
        <v>0</v>
      </c>
      <c r="Q63" s="8">
        <v>0</v>
      </c>
      <c r="R63" s="8">
        <v>131</v>
      </c>
      <c r="S63" s="8">
        <v>0</v>
      </c>
      <c r="T63" s="8">
        <v>0</v>
      </c>
      <c r="U63" s="8">
        <v>827</v>
      </c>
    </row>
    <row r="64" spans="1:21" ht="12.75">
      <c r="A64" s="8" t="s">
        <v>31</v>
      </c>
      <c r="B64" s="8">
        <v>1</v>
      </c>
      <c r="C64" s="8" t="s">
        <v>24</v>
      </c>
      <c r="D64" s="8" t="s">
        <v>35</v>
      </c>
      <c r="E64" s="8" t="s">
        <v>76</v>
      </c>
      <c r="F64" s="6">
        <f>Table13[[#This Row],[AMOUNT_BRK]]/Table13[[#This Row],[AMOUNT_CLASS]]</f>
        <v>0.008115426204664638</v>
      </c>
      <c r="G64" s="6">
        <f>Table13[[#This Row],[ORDERS_BRK]]/Table13[[#This Row],[ORDERS_CLASS]]</f>
        <v>0.03436426116838488</v>
      </c>
      <c r="H64" s="6">
        <f>Table13[[#This Row],[PASS_BRK]]/Table13[[#This Row],[ORDERS_BRK]]</f>
        <v>0</v>
      </c>
      <c r="I64" s="6">
        <f>Table13[[#This Row],[AGGR_BRK]]/Table13[[#This Row],[ORDERS_BRK]]</f>
        <v>0</v>
      </c>
      <c r="J64" s="8">
        <v>1739934</v>
      </c>
      <c r="K64" s="8">
        <v>214398351.5</v>
      </c>
      <c r="L64" s="8">
        <v>730488246.8</v>
      </c>
      <c r="M64" s="8">
        <v>10</v>
      </c>
      <c r="N64" s="8">
        <v>291</v>
      </c>
      <c r="O64" s="8">
        <v>21549</v>
      </c>
      <c r="P64" s="8">
        <v>0</v>
      </c>
      <c r="Q64" s="8">
        <v>0</v>
      </c>
      <c r="R64" s="8">
        <v>131</v>
      </c>
      <c r="S64" s="8">
        <v>0</v>
      </c>
      <c r="T64" s="8">
        <v>0</v>
      </c>
      <c r="U64" s="8">
        <v>827</v>
      </c>
    </row>
    <row r="65" spans="1:21" ht="12.75">
      <c r="A65" s="8" t="s">
        <v>31</v>
      </c>
      <c r="B65" s="8">
        <v>1</v>
      </c>
      <c r="C65" s="8" t="s">
        <v>24</v>
      </c>
      <c r="D65" s="8" t="s">
        <v>42</v>
      </c>
      <c r="E65" s="8" t="s">
        <v>110</v>
      </c>
      <c r="F65" s="6">
        <f>Table13[[#This Row],[AMOUNT_BRK]]/Table13[[#This Row],[AMOUNT_CLASS]]</f>
        <v>0.006853088257070857</v>
      </c>
      <c r="G65" s="6">
        <f>Table13[[#This Row],[ORDERS_BRK]]/Table13[[#This Row],[ORDERS_CLASS]]</f>
        <v>0.013745704467353952</v>
      </c>
      <c r="H65" s="6">
        <f>Table13[[#This Row],[PASS_BRK]]/Table13[[#This Row],[ORDERS_BRK]]</f>
        <v>0</v>
      </c>
      <c r="I65" s="6">
        <f>Table13[[#This Row],[AGGR_BRK]]/Table13[[#This Row],[ORDERS_BRK]]</f>
        <v>0</v>
      </c>
      <c r="J65" s="8">
        <v>1469290.825</v>
      </c>
      <c r="K65" s="8">
        <v>214398351.5</v>
      </c>
      <c r="L65" s="8">
        <v>730488246.8</v>
      </c>
      <c r="M65" s="8">
        <v>4</v>
      </c>
      <c r="N65" s="8">
        <v>291</v>
      </c>
      <c r="O65" s="8">
        <v>21549</v>
      </c>
      <c r="P65" s="8">
        <v>0</v>
      </c>
      <c r="Q65" s="8">
        <v>0</v>
      </c>
      <c r="R65" s="8">
        <v>131</v>
      </c>
      <c r="S65" s="8">
        <v>0</v>
      </c>
      <c r="T65" s="8">
        <v>0</v>
      </c>
      <c r="U65" s="8">
        <v>827</v>
      </c>
    </row>
    <row r="66" spans="1:21" ht="12.75">
      <c r="A66" s="8" t="s">
        <v>31</v>
      </c>
      <c r="B66" s="8">
        <v>1</v>
      </c>
      <c r="C66" s="8" t="s">
        <v>24</v>
      </c>
      <c r="D66" s="8" t="s">
        <v>77</v>
      </c>
      <c r="E66" s="8" t="s">
        <v>111</v>
      </c>
      <c r="F66" s="6">
        <f>Table13[[#This Row],[AMOUNT_BRK]]/Table13[[#This Row],[AMOUNT_CLASS]]</f>
        <v>0.006733470616260779</v>
      </c>
      <c r="G66" s="6">
        <f>Table13[[#This Row],[ORDERS_BRK]]/Table13[[#This Row],[ORDERS_CLASS]]</f>
        <v>0.003436426116838488</v>
      </c>
      <c r="H66" s="6">
        <f>Table13[[#This Row],[PASS_BRK]]/Table13[[#This Row],[ORDERS_BRK]]</f>
        <v>0</v>
      </c>
      <c r="I66" s="6">
        <f>Table13[[#This Row],[AGGR_BRK]]/Table13[[#This Row],[ORDERS_BRK]]</f>
        <v>0</v>
      </c>
      <c r="J66" s="8">
        <v>1443645</v>
      </c>
      <c r="K66" s="8">
        <v>214398351.5</v>
      </c>
      <c r="L66" s="8">
        <v>730488246.8</v>
      </c>
      <c r="M66" s="8">
        <v>1</v>
      </c>
      <c r="N66" s="8">
        <v>291</v>
      </c>
      <c r="O66" s="8">
        <v>21549</v>
      </c>
      <c r="P66" s="8">
        <v>0</v>
      </c>
      <c r="Q66" s="8">
        <v>0</v>
      </c>
      <c r="R66" s="8">
        <v>131</v>
      </c>
      <c r="S66" s="8">
        <v>0</v>
      </c>
      <c r="T66" s="8">
        <v>0</v>
      </c>
      <c r="U66" s="8">
        <v>827</v>
      </c>
    </row>
    <row r="67" spans="1:21" ht="12.75">
      <c r="A67" s="8" t="s">
        <v>31</v>
      </c>
      <c r="B67" s="8">
        <v>1</v>
      </c>
      <c r="C67" s="8" t="s">
        <v>24</v>
      </c>
      <c r="D67" s="8" t="s">
        <v>44</v>
      </c>
      <c r="E67" s="8" t="s">
        <v>55</v>
      </c>
      <c r="F67" s="6">
        <f>Table13[[#This Row],[AMOUNT_BRK]]/Table13[[#This Row],[AMOUNT_CLASS]]</f>
        <v>0.006333905557104994</v>
      </c>
      <c r="G67" s="6">
        <f>Table13[[#This Row],[ORDERS_BRK]]/Table13[[#This Row],[ORDERS_CLASS]]</f>
        <v>0.027491408934707903</v>
      </c>
      <c r="H67" s="6">
        <f>Table13[[#This Row],[PASS_BRK]]/Table13[[#This Row],[ORDERS_BRK]]</f>
        <v>0</v>
      </c>
      <c r="I67" s="6">
        <f>Table13[[#This Row],[AGGR_BRK]]/Table13[[#This Row],[ORDERS_BRK]]</f>
        <v>0</v>
      </c>
      <c r="J67" s="8">
        <v>1357978.91</v>
      </c>
      <c r="K67" s="8">
        <v>214398351.5</v>
      </c>
      <c r="L67" s="8">
        <v>730488246.8</v>
      </c>
      <c r="M67" s="8">
        <v>8</v>
      </c>
      <c r="N67" s="8">
        <v>291</v>
      </c>
      <c r="O67" s="8">
        <v>21549</v>
      </c>
      <c r="P67" s="8">
        <v>0</v>
      </c>
      <c r="Q67" s="8">
        <v>0</v>
      </c>
      <c r="R67" s="8">
        <v>131</v>
      </c>
      <c r="S67" s="8">
        <v>0</v>
      </c>
      <c r="T67" s="8">
        <v>0</v>
      </c>
      <c r="U67" s="8">
        <v>827</v>
      </c>
    </row>
    <row r="68" spans="1:21" ht="12.75">
      <c r="A68" s="8" t="s">
        <v>31</v>
      </c>
      <c r="B68" s="8">
        <v>1</v>
      </c>
      <c r="C68" s="8" t="s">
        <v>24</v>
      </c>
      <c r="D68" s="8" t="s">
        <v>78</v>
      </c>
      <c r="E68" s="8" t="s">
        <v>112</v>
      </c>
      <c r="F68" s="6">
        <f>Table13[[#This Row],[AMOUNT_BRK]]/Table13[[#This Row],[AMOUNT_CLASS]]</f>
        <v>0.0025748705441888623</v>
      </c>
      <c r="G68" s="6">
        <f>Table13[[#This Row],[ORDERS_BRK]]/Table13[[#This Row],[ORDERS_CLASS]]</f>
        <v>0.003436426116838488</v>
      </c>
      <c r="H68" s="6">
        <f>Table13[[#This Row],[PASS_BRK]]/Table13[[#This Row],[ORDERS_BRK]]</f>
        <v>0</v>
      </c>
      <c r="I68" s="6">
        <f>Table13[[#This Row],[AGGR_BRK]]/Table13[[#This Row],[ORDERS_BRK]]</f>
        <v>0</v>
      </c>
      <c r="J68" s="8">
        <v>552048</v>
      </c>
      <c r="K68" s="8">
        <v>214398351.5</v>
      </c>
      <c r="L68" s="8">
        <v>730488246.8</v>
      </c>
      <c r="M68" s="8">
        <v>1</v>
      </c>
      <c r="N68" s="8">
        <v>291</v>
      </c>
      <c r="O68" s="8">
        <v>21549</v>
      </c>
      <c r="P68" s="8">
        <v>0</v>
      </c>
      <c r="Q68" s="8">
        <v>0</v>
      </c>
      <c r="R68" s="8">
        <v>131</v>
      </c>
      <c r="S68" s="8">
        <v>0</v>
      </c>
      <c r="T68" s="8">
        <v>0</v>
      </c>
      <c r="U68" s="8">
        <v>827</v>
      </c>
    </row>
    <row r="69" spans="1:21" ht="12.75">
      <c r="A69" s="8" t="s">
        <v>31</v>
      </c>
      <c r="B69" s="8">
        <v>1</v>
      </c>
      <c r="C69" s="8" t="s">
        <v>24</v>
      </c>
      <c r="D69" s="8" t="s">
        <v>79</v>
      </c>
      <c r="E69" s="8" t="s">
        <v>113</v>
      </c>
      <c r="F69" s="6">
        <f>Table13[[#This Row],[AMOUNT_BRK]]/Table13[[#This Row],[AMOUNT_CLASS]]</f>
        <v>0.0023172519589079025</v>
      </c>
      <c r="G69" s="6">
        <f>Table13[[#This Row],[ORDERS_BRK]]/Table13[[#This Row],[ORDERS_CLASS]]</f>
        <v>0.003436426116838488</v>
      </c>
      <c r="H69" s="6">
        <f>Table13[[#This Row],[PASS_BRK]]/Table13[[#This Row],[ORDERS_BRK]]</f>
        <v>0</v>
      </c>
      <c r="I69" s="6">
        <f>Table13[[#This Row],[AGGR_BRK]]/Table13[[#This Row],[ORDERS_BRK]]</f>
        <v>0</v>
      </c>
      <c r="J69" s="8">
        <v>496815</v>
      </c>
      <c r="K69" s="8">
        <v>214398351.5</v>
      </c>
      <c r="L69" s="8">
        <v>730488246.8</v>
      </c>
      <c r="M69" s="8">
        <v>1</v>
      </c>
      <c r="N69" s="8">
        <v>291</v>
      </c>
      <c r="O69" s="8">
        <v>21549</v>
      </c>
      <c r="P69" s="8">
        <v>0</v>
      </c>
      <c r="Q69" s="8">
        <v>0</v>
      </c>
      <c r="R69" s="8">
        <v>131</v>
      </c>
      <c r="S69" s="8">
        <v>0</v>
      </c>
      <c r="T69" s="8">
        <v>0</v>
      </c>
      <c r="U69" s="8">
        <v>827</v>
      </c>
    </row>
    <row r="70" spans="1:21" ht="12.75">
      <c r="A70" s="8" t="s">
        <v>31</v>
      </c>
      <c r="B70" s="8">
        <v>1</v>
      </c>
      <c r="C70" s="8" t="s">
        <v>24</v>
      </c>
      <c r="D70" s="8" t="s">
        <v>80</v>
      </c>
      <c r="E70" s="8" t="s">
        <v>114</v>
      </c>
      <c r="F70" s="6">
        <f>Table13[[#This Row],[AMOUNT_BRK]]/Table13[[#This Row],[AMOUNT_CLASS]]</f>
        <v>0.0020779663037660996</v>
      </c>
      <c r="G70" s="6">
        <f>Table13[[#This Row],[ORDERS_BRK]]/Table13[[#This Row],[ORDERS_CLASS]]</f>
        <v>0.006872852233676976</v>
      </c>
      <c r="H70" s="6">
        <f>Table13[[#This Row],[PASS_BRK]]/Table13[[#This Row],[ORDERS_BRK]]</f>
        <v>0</v>
      </c>
      <c r="I70" s="6">
        <f>Table13[[#This Row],[AGGR_BRK]]/Table13[[#This Row],[ORDERS_BRK]]</f>
        <v>0</v>
      </c>
      <c r="J70" s="8">
        <v>445512.55</v>
      </c>
      <c r="K70" s="8">
        <v>214398351.5</v>
      </c>
      <c r="L70" s="8">
        <v>730488246.8</v>
      </c>
      <c r="M70" s="8">
        <v>2</v>
      </c>
      <c r="N70" s="8">
        <v>291</v>
      </c>
      <c r="O70" s="8">
        <v>21549</v>
      </c>
      <c r="P70" s="8">
        <v>0</v>
      </c>
      <c r="Q70" s="8">
        <v>0</v>
      </c>
      <c r="R70" s="8">
        <v>131</v>
      </c>
      <c r="S70" s="8">
        <v>0</v>
      </c>
      <c r="T70" s="8">
        <v>0</v>
      </c>
      <c r="U70" s="8">
        <v>827</v>
      </c>
    </row>
    <row r="71" spans="1:21" ht="12.75">
      <c r="A71" s="8" t="s">
        <v>31</v>
      </c>
      <c r="B71" s="8">
        <v>1</v>
      </c>
      <c r="C71" s="8" t="s">
        <v>24</v>
      </c>
      <c r="D71" s="8" t="s">
        <v>81</v>
      </c>
      <c r="E71" s="8" t="s">
        <v>115</v>
      </c>
      <c r="F71" s="6">
        <f>Table13[[#This Row],[AMOUNT_BRK]]/Table13[[#This Row],[AMOUNT_CLASS]]</f>
        <v>0.0017041430283571933</v>
      </c>
      <c r="G71" s="6">
        <f>Table13[[#This Row],[ORDERS_BRK]]/Table13[[#This Row],[ORDERS_CLASS]]</f>
        <v>0.003436426116838488</v>
      </c>
      <c r="H71" s="6">
        <f>Table13[[#This Row],[PASS_BRK]]/Table13[[#This Row],[ORDERS_BRK]]</f>
        <v>0</v>
      </c>
      <c r="I71" s="6">
        <f>Table13[[#This Row],[AGGR_BRK]]/Table13[[#This Row],[ORDERS_BRK]]</f>
        <v>0</v>
      </c>
      <c r="J71" s="8">
        <v>365365.456</v>
      </c>
      <c r="K71" s="8">
        <v>214398351.5</v>
      </c>
      <c r="L71" s="8">
        <v>730488246.8</v>
      </c>
      <c r="M71" s="8">
        <v>1</v>
      </c>
      <c r="N71" s="8">
        <v>291</v>
      </c>
      <c r="O71" s="8">
        <v>21549</v>
      </c>
      <c r="P71" s="8">
        <v>0</v>
      </c>
      <c r="Q71" s="8">
        <v>0</v>
      </c>
      <c r="R71" s="8">
        <v>131</v>
      </c>
      <c r="S71" s="8">
        <v>0</v>
      </c>
      <c r="T71" s="8">
        <v>0</v>
      </c>
      <c r="U71" s="8">
        <v>827</v>
      </c>
    </row>
    <row r="72" spans="1:21" ht="12.75">
      <c r="A72" s="8" t="s">
        <v>31</v>
      </c>
      <c r="B72" s="8">
        <v>1</v>
      </c>
      <c r="C72" s="8" t="s">
        <v>24</v>
      </c>
      <c r="D72" s="8" t="s">
        <v>32</v>
      </c>
      <c r="E72" s="8" t="s">
        <v>116</v>
      </c>
      <c r="F72" s="6">
        <f>Table13[[#This Row],[AMOUNT_BRK]]/Table13[[#This Row],[AMOUNT_CLASS]]</f>
        <v>0.0017033634323443013</v>
      </c>
      <c r="G72" s="6">
        <f>Table13[[#This Row],[ORDERS_BRK]]/Table13[[#This Row],[ORDERS_CLASS]]</f>
        <v>0.006872852233676976</v>
      </c>
      <c r="H72" s="6">
        <f>Table13[[#This Row],[PASS_BRK]]/Table13[[#This Row],[ORDERS_BRK]]</f>
        <v>0</v>
      </c>
      <c r="I72" s="6">
        <f>Table13[[#This Row],[AGGR_BRK]]/Table13[[#This Row],[ORDERS_BRK]]</f>
        <v>0</v>
      </c>
      <c r="J72" s="8">
        <v>365198.3119</v>
      </c>
      <c r="K72" s="8">
        <v>214398351.5</v>
      </c>
      <c r="L72" s="8">
        <v>730488246.8</v>
      </c>
      <c r="M72" s="8">
        <v>2</v>
      </c>
      <c r="N72" s="8">
        <v>291</v>
      </c>
      <c r="O72" s="8">
        <v>21549</v>
      </c>
      <c r="P72" s="8">
        <v>0</v>
      </c>
      <c r="Q72" s="8">
        <v>0</v>
      </c>
      <c r="R72" s="8">
        <v>131</v>
      </c>
      <c r="S72" s="8">
        <v>0</v>
      </c>
      <c r="T72" s="8">
        <v>0</v>
      </c>
      <c r="U72" s="8">
        <v>827</v>
      </c>
    </row>
    <row r="73" spans="1:21" ht="12.75">
      <c r="A73" s="8" t="s">
        <v>31</v>
      </c>
      <c r="B73" s="8">
        <v>1</v>
      </c>
      <c r="C73" s="8" t="s">
        <v>24</v>
      </c>
      <c r="D73" s="8" t="s">
        <v>34</v>
      </c>
      <c r="E73" s="8" t="s">
        <v>117</v>
      </c>
      <c r="F73" s="6">
        <f>Table13[[#This Row],[AMOUNT_BRK]]/Table13[[#This Row],[AMOUNT_CLASS]]</f>
        <v>0.0016156840646230435</v>
      </c>
      <c r="G73" s="6">
        <f>Table13[[#This Row],[ORDERS_BRK]]/Table13[[#This Row],[ORDERS_CLASS]]</f>
        <v>0.003436426116838488</v>
      </c>
      <c r="H73" s="6">
        <f>Table13[[#This Row],[PASS_BRK]]/Table13[[#This Row],[ORDERS_BRK]]</f>
        <v>0</v>
      </c>
      <c r="I73" s="6">
        <f>Table13[[#This Row],[AGGR_BRK]]/Table13[[#This Row],[ORDERS_BRK]]</f>
        <v>0</v>
      </c>
      <c r="J73" s="8">
        <v>346400</v>
      </c>
      <c r="K73" s="8">
        <v>214398351.5</v>
      </c>
      <c r="L73" s="8">
        <v>730488246.8</v>
      </c>
      <c r="M73" s="8">
        <v>1</v>
      </c>
      <c r="N73" s="8">
        <v>291</v>
      </c>
      <c r="O73" s="8">
        <v>21549</v>
      </c>
      <c r="P73" s="8">
        <v>0</v>
      </c>
      <c r="Q73" s="8">
        <v>0</v>
      </c>
      <c r="R73" s="8">
        <v>131</v>
      </c>
      <c r="S73" s="8">
        <v>0</v>
      </c>
      <c r="T73" s="8">
        <v>0</v>
      </c>
      <c r="U73" s="8">
        <v>827</v>
      </c>
    </row>
    <row r="74" spans="1:21" ht="12.75">
      <c r="A74" s="8" t="s">
        <v>31</v>
      </c>
      <c r="B74" s="8">
        <v>1</v>
      </c>
      <c r="C74" s="8" t="s">
        <v>24</v>
      </c>
      <c r="D74" s="8" t="s">
        <v>82</v>
      </c>
      <c r="E74" s="8" t="s">
        <v>118</v>
      </c>
      <c r="F74" s="6">
        <f>Table13[[#This Row],[AMOUNT_BRK]]/Table13[[#This Row],[AMOUNT_CLASS]]</f>
        <v>0.0014047962490980254</v>
      </c>
      <c r="G74" s="6">
        <f>Table13[[#This Row],[ORDERS_BRK]]/Table13[[#This Row],[ORDERS_CLASS]]</f>
        <v>0.010309278350515464</v>
      </c>
      <c r="H74" s="6">
        <f>Table13[[#This Row],[PASS_BRK]]/Table13[[#This Row],[ORDERS_BRK]]</f>
        <v>0</v>
      </c>
      <c r="I74" s="6">
        <f>Table13[[#This Row],[AGGR_BRK]]/Table13[[#This Row],[ORDERS_BRK]]</f>
        <v>0</v>
      </c>
      <c r="J74" s="8">
        <v>301186</v>
      </c>
      <c r="K74" s="8">
        <v>214398351.5</v>
      </c>
      <c r="L74" s="8">
        <v>730488246.8</v>
      </c>
      <c r="M74" s="8">
        <v>3</v>
      </c>
      <c r="N74" s="8">
        <v>291</v>
      </c>
      <c r="O74" s="8">
        <v>21549</v>
      </c>
      <c r="P74" s="8">
        <v>0</v>
      </c>
      <c r="Q74" s="8">
        <v>0</v>
      </c>
      <c r="R74" s="8">
        <v>131</v>
      </c>
      <c r="S74" s="8">
        <v>0</v>
      </c>
      <c r="T74" s="8">
        <v>0</v>
      </c>
      <c r="U74" s="8">
        <v>827</v>
      </c>
    </row>
    <row r="75" spans="1:21" ht="12.75">
      <c r="A75" s="8" t="s">
        <v>31</v>
      </c>
      <c r="B75" s="8">
        <v>1</v>
      </c>
      <c r="C75" s="8" t="s">
        <v>24</v>
      </c>
      <c r="D75" s="8" t="s">
        <v>33</v>
      </c>
      <c r="E75" s="8" t="s">
        <v>119</v>
      </c>
      <c r="F75" s="6">
        <f>Table13[[#This Row],[AMOUNT_BRK]]/Table13[[#This Row],[AMOUNT_CLASS]]</f>
        <v>0.0013667828971156992</v>
      </c>
      <c r="G75" s="6">
        <f>Table13[[#This Row],[ORDERS_BRK]]/Table13[[#This Row],[ORDERS_CLASS]]</f>
        <v>0.003436426116838488</v>
      </c>
      <c r="H75" s="6">
        <f>Table13[[#This Row],[PASS_BRK]]/Table13[[#This Row],[ORDERS_BRK]]</f>
        <v>0</v>
      </c>
      <c r="I75" s="6">
        <f>Table13[[#This Row],[AGGR_BRK]]/Table13[[#This Row],[ORDERS_BRK]]</f>
        <v>0</v>
      </c>
      <c r="J75" s="8">
        <v>293036</v>
      </c>
      <c r="K75" s="8">
        <v>214398351.5</v>
      </c>
      <c r="L75" s="8">
        <v>730488246.8</v>
      </c>
      <c r="M75" s="8">
        <v>1</v>
      </c>
      <c r="N75" s="8">
        <v>291</v>
      </c>
      <c r="O75" s="8">
        <v>21549</v>
      </c>
      <c r="P75" s="8">
        <v>0</v>
      </c>
      <c r="Q75" s="8">
        <v>0</v>
      </c>
      <c r="R75" s="8">
        <v>131</v>
      </c>
      <c r="S75" s="8">
        <v>0</v>
      </c>
      <c r="T75" s="8">
        <v>0</v>
      </c>
      <c r="U75" s="8">
        <v>827</v>
      </c>
    </row>
    <row r="76" spans="1:21" ht="12.75">
      <c r="A76" s="8" t="s">
        <v>31</v>
      </c>
      <c r="B76" s="8">
        <v>1</v>
      </c>
      <c r="C76" s="8" t="s">
        <v>24</v>
      </c>
      <c r="D76" s="8" t="s">
        <v>45</v>
      </c>
      <c r="E76" s="8" t="s">
        <v>120</v>
      </c>
      <c r="F76" s="6">
        <f>Table13[[#This Row],[AMOUNT_BRK]]/Table13[[#This Row],[AMOUNT_CLASS]]</f>
        <v>0.001054020271233289</v>
      </c>
      <c r="G76" s="6">
        <f>Table13[[#This Row],[ORDERS_BRK]]/Table13[[#This Row],[ORDERS_CLASS]]</f>
        <v>0.006872852233676976</v>
      </c>
      <c r="H76" s="6">
        <f>Table13[[#This Row],[PASS_BRK]]/Table13[[#This Row],[ORDERS_BRK]]</f>
        <v>0</v>
      </c>
      <c r="I76" s="6">
        <f>Table13[[#This Row],[AGGR_BRK]]/Table13[[#This Row],[ORDERS_BRK]]</f>
        <v>0</v>
      </c>
      <c r="J76" s="8">
        <v>225980.2086</v>
      </c>
      <c r="K76" s="8">
        <v>214398351.5</v>
      </c>
      <c r="L76" s="8">
        <v>730488246.8</v>
      </c>
      <c r="M76" s="8">
        <v>2</v>
      </c>
      <c r="N76" s="8">
        <v>291</v>
      </c>
      <c r="O76" s="8">
        <v>21549</v>
      </c>
      <c r="P76" s="8">
        <v>0</v>
      </c>
      <c r="Q76" s="8">
        <v>0</v>
      </c>
      <c r="R76" s="8">
        <v>131</v>
      </c>
      <c r="S76" s="8">
        <v>0</v>
      </c>
      <c r="T76" s="8">
        <v>0</v>
      </c>
      <c r="U76" s="8">
        <v>827</v>
      </c>
    </row>
    <row r="77" spans="1:21" ht="12.75">
      <c r="A77" s="8" t="s">
        <v>31</v>
      </c>
      <c r="B77" s="8">
        <v>1</v>
      </c>
      <c r="C77" s="8" t="s">
        <v>24</v>
      </c>
      <c r="D77" s="8" t="s">
        <v>63</v>
      </c>
      <c r="E77" s="8" t="s">
        <v>64</v>
      </c>
      <c r="F77" s="6">
        <f>Table13[[#This Row],[AMOUNT_BRK]]/Table13[[#This Row],[AMOUNT_CLASS]]</f>
        <v>0.0009393915512452063</v>
      </c>
      <c r="G77" s="6">
        <f>Table13[[#This Row],[ORDERS_BRK]]/Table13[[#This Row],[ORDERS_CLASS]]</f>
        <v>0.003436426116838488</v>
      </c>
      <c r="H77" s="6">
        <f>Table13[[#This Row],[PASS_BRK]]/Table13[[#This Row],[ORDERS_BRK]]</f>
        <v>0</v>
      </c>
      <c r="I77" s="6">
        <f>Table13[[#This Row],[AGGR_BRK]]/Table13[[#This Row],[ORDERS_BRK]]</f>
        <v>0</v>
      </c>
      <c r="J77" s="8">
        <v>201404</v>
      </c>
      <c r="K77" s="8">
        <v>214398351.5</v>
      </c>
      <c r="L77" s="8">
        <v>730488246.8</v>
      </c>
      <c r="M77" s="8">
        <v>1</v>
      </c>
      <c r="N77" s="8">
        <v>291</v>
      </c>
      <c r="O77" s="8">
        <v>21549</v>
      </c>
      <c r="P77" s="8">
        <v>0</v>
      </c>
      <c r="Q77" s="8">
        <v>0</v>
      </c>
      <c r="R77" s="8">
        <v>131</v>
      </c>
      <c r="S77" s="8">
        <v>0</v>
      </c>
      <c r="T77" s="8">
        <v>0</v>
      </c>
      <c r="U77" s="8">
        <v>827</v>
      </c>
    </row>
    <row r="78" spans="1:21" ht="12.75">
      <c r="A78" s="8" t="s">
        <v>31</v>
      </c>
      <c r="B78" s="8">
        <v>1</v>
      </c>
      <c r="C78" s="8" t="s">
        <v>24</v>
      </c>
      <c r="D78" s="8" t="s">
        <v>83</v>
      </c>
      <c r="E78" s="8" t="s">
        <v>121</v>
      </c>
      <c r="F78" s="6">
        <f>Table13[[#This Row],[AMOUNT_BRK]]/Table13[[#This Row],[AMOUNT_CLASS]]</f>
        <v>0.0009272662714479873</v>
      </c>
      <c r="G78" s="6">
        <f>Table13[[#This Row],[ORDERS_BRK]]/Table13[[#This Row],[ORDERS_CLASS]]</f>
        <v>0.003436426116838488</v>
      </c>
      <c r="H78" s="6">
        <f>Table13[[#This Row],[PASS_BRK]]/Table13[[#This Row],[ORDERS_BRK]]</f>
        <v>0</v>
      </c>
      <c r="I78" s="6">
        <f>Table13[[#This Row],[AGGR_BRK]]/Table13[[#This Row],[ORDERS_BRK]]</f>
        <v>0</v>
      </c>
      <c r="J78" s="8">
        <v>198804.36</v>
      </c>
      <c r="K78" s="8">
        <v>214398351.5</v>
      </c>
      <c r="L78" s="8">
        <v>730488246.8</v>
      </c>
      <c r="M78" s="8">
        <v>1</v>
      </c>
      <c r="N78" s="8">
        <v>291</v>
      </c>
      <c r="O78" s="8">
        <v>21549</v>
      </c>
      <c r="P78" s="8">
        <v>0</v>
      </c>
      <c r="Q78" s="8">
        <v>0</v>
      </c>
      <c r="R78" s="8">
        <v>131</v>
      </c>
      <c r="S78" s="8">
        <v>0</v>
      </c>
      <c r="T78" s="8">
        <v>0</v>
      </c>
      <c r="U78" s="8">
        <v>827</v>
      </c>
    </row>
    <row r="79" spans="1:21" ht="12.75">
      <c r="A79" s="8" t="s">
        <v>31</v>
      </c>
      <c r="B79" s="8">
        <v>1</v>
      </c>
      <c r="C79" s="8" t="s">
        <v>24</v>
      </c>
      <c r="D79" s="8" t="s">
        <v>84</v>
      </c>
      <c r="E79" s="8" t="s">
        <v>122</v>
      </c>
      <c r="F79" s="6">
        <f>Table13[[#This Row],[AMOUNT_BRK]]/Table13[[#This Row],[AMOUNT_CLASS]]</f>
        <v>0.00092705003844211</v>
      </c>
      <c r="G79" s="7">
        <f>Table13[[#This Row],[ORDERS_BRK]]/Table13[[#This Row],[ORDERS_CLASS]]</f>
        <v>0.003436426116838488</v>
      </c>
      <c r="H79" s="7">
        <f>Table13[[#This Row],[PASS_BRK]]/Table13[[#This Row],[ORDERS_BRK]]</f>
        <v>0</v>
      </c>
      <c r="I79" s="7">
        <f>Table13[[#This Row],[AGGR_BRK]]/Table13[[#This Row],[ORDERS_BRK]]</f>
        <v>0</v>
      </c>
      <c r="J79" s="8">
        <v>198758</v>
      </c>
      <c r="K79" s="8">
        <v>214398351.5</v>
      </c>
      <c r="L79" s="8">
        <v>730488246.8</v>
      </c>
      <c r="M79" s="8">
        <v>1</v>
      </c>
      <c r="N79" s="8">
        <v>291</v>
      </c>
      <c r="O79" s="8">
        <v>21549</v>
      </c>
      <c r="P79" s="8">
        <v>0</v>
      </c>
      <c r="Q79" s="8">
        <v>0</v>
      </c>
      <c r="R79" s="8">
        <v>131</v>
      </c>
      <c r="S79" s="8">
        <v>0</v>
      </c>
      <c r="T79" s="8">
        <v>0</v>
      </c>
      <c r="U79" s="8">
        <v>827</v>
      </c>
    </row>
    <row r="80" spans="1:21" ht="12.75">
      <c r="A80" s="8" t="s">
        <v>31</v>
      </c>
      <c r="B80" s="8">
        <v>1</v>
      </c>
      <c r="C80" s="8" t="s">
        <v>24</v>
      </c>
      <c r="D80" s="8" t="s">
        <v>52</v>
      </c>
      <c r="E80" s="8" t="s">
        <v>123</v>
      </c>
      <c r="F80" s="6">
        <f>Table13[[#This Row],[AMOUNT_BRK]]/Table13[[#This Row],[AMOUNT_CLASS]]</f>
        <v>0.0009082566957143791</v>
      </c>
      <c r="G80" s="7">
        <f>Table13[[#This Row],[ORDERS_BRK]]/Table13[[#This Row],[ORDERS_CLASS]]</f>
        <v>0.003436426116838488</v>
      </c>
      <c r="H80" s="7">
        <f>Table13[[#This Row],[PASS_BRK]]/Table13[[#This Row],[ORDERS_BRK]]</f>
        <v>0</v>
      </c>
      <c r="I80" s="7">
        <f>Table13[[#This Row],[AGGR_BRK]]/Table13[[#This Row],[ORDERS_BRK]]</f>
        <v>0</v>
      </c>
      <c r="J80" s="8">
        <v>194728.7383</v>
      </c>
      <c r="K80" s="8">
        <v>214398351.5</v>
      </c>
      <c r="L80" s="8">
        <v>730488246.8</v>
      </c>
      <c r="M80" s="8">
        <v>1</v>
      </c>
      <c r="N80" s="8">
        <v>291</v>
      </c>
      <c r="O80" s="8">
        <v>21549</v>
      </c>
      <c r="P80" s="8">
        <v>0</v>
      </c>
      <c r="Q80" s="8">
        <v>0</v>
      </c>
      <c r="R80" s="8">
        <v>131</v>
      </c>
      <c r="S80" s="8">
        <v>0</v>
      </c>
      <c r="T80" s="8">
        <v>0</v>
      </c>
      <c r="U80" s="8">
        <v>827</v>
      </c>
    </row>
    <row r="81" spans="1:21" ht="12.75">
      <c r="A81" s="8" t="s">
        <v>31</v>
      </c>
      <c r="B81" s="8">
        <v>1</v>
      </c>
      <c r="C81" s="8" t="s">
        <v>24</v>
      </c>
      <c r="D81" s="8" t="s">
        <v>85</v>
      </c>
      <c r="E81" s="8" t="s">
        <v>124</v>
      </c>
      <c r="F81" s="6">
        <f>Table13[[#This Row],[AMOUNT_BRK]]/Table13[[#This Row],[AMOUNT_CLASS]]</f>
        <v>0.0009071804826820229</v>
      </c>
      <c r="G81" s="7">
        <f>Table13[[#This Row],[ORDERS_BRK]]/Table13[[#This Row],[ORDERS_CLASS]]</f>
        <v>0.003436426116838488</v>
      </c>
      <c r="H81" s="7">
        <f>Table13[[#This Row],[PASS_BRK]]/Table13[[#This Row],[ORDERS_BRK]]</f>
        <v>0</v>
      </c>
      <c r="I81" s="7">
        <f>Table13[[#This Row],[AGGR_BRK]]/Table13[[#This Row],[ORDERS_BRK]]</f>
        <v>0</v>
      </c>
      <c r="J81" s="8">
        <v>194498</v>
      </c>
      <c r="K81" s="8">
        <v>214398351.5</v>
      </c>
      <c r="L81" s="8">
        <v>730488246.8</v>
      </c>
      <c r="M81" s="8">
        <v>1</v>
      </c>
      <c r="N81" s="8">
        <v>291</v>
      </c>
      <c r="O81" s="8">
        <v>21549</v>
      </c>
      <c r="P81" s="8">
        <v>0</v>
      </c>
      <c r="Q81" s="8">
        <v>0</v>
      </c>
      <c r="R81" s="8">
        <v>131</v>
      </c>
      <c r="S81" s="8">
        <v>0</v>
      </c>
      <c r="T81" s="8">
        <v>0</v>
      </c>
      <c r="U81" s="8">
        <v>827</v>
      </c>
    </row>
    <row r="82" spans="1:21" ht="12.75">
      <c r="A82" s="8" t="s">
        <v>31</v>
      </c>
      <c r="B82" s="8">
        <v>1</v>
      </c>
      <c r="C82" s="8" t="s">
        <v>24</v>
      </c>
      <c r="D82" s="8" t="s">
        <v>86</v>
      </c>
      <c r="E82" s="8" t="s">
        <v>125</v>
      </c>
      <c r="F82" s="6">
        <f>Table13[[#This Row],[AMOUNT_BRK]]/Table13[[#This Row],[AMOUNT_CLASS]]</f>
        <v>0.0007979563131109242</v>
      </c>
      <c r="G82" s="7">
        <f>Table13[[#This Row],[ORDERS_BRK]]/Table13[[#This Row],[ORDERS_CLASS]]</f>
        <v>0.003436426116838488</v>
      </c>
      <c r="H82" s="7">
        <f>Table13[[#This Row],[PASS_BRK]]/Table13[[#This Row],[ORDERS_BRK]]</f>
        <v>0</v>
      </c>
      <c r="I82" s="7">
        <f>Table13[[#This Row],[AGGR_BRK]]/Table13[[#This Row],[ORDERS_BRK]]</f>
        <v>0</v>
      </c>
      <c r="J82" s="8">
        <v>171080.5181</v>
      </c>
      <c r="K82" s="8">
        <v>214398351.5</v>
      </c>
      <c r="L82" s="8">
        <v>730488246.8</v>
      </c>
      <c r="M82" s="8">
        <v>1</v>
      </c>
      <c r="N82" s="8">
        <v>291</v>
      </c>
      <c r="O82" s="8">
        <v>21549</v>
      </c>
      <c r="P82" s="8">
        <v>0</v>
      </c>
      <c r="Q82" s="8">
        <v>0</v>
      </c>
      <c r="R82" s="8">
        <v>131</v>
      </c>
      <c r="S82" s="8">
        <v>0</v>
      </c>
      <c r="T82" s="8">
        <v>0</v>
      </c>
      <c r="U82" s="8">
        <v>827</v>
      </c>
    </row>
    <row r="83" spans="1:21" ht="12.75">
      <c r="A83" s="8" t="s">
        <v>31</v>
      </c>
      <c r="B83" s="8">
        <v>1</v>
      </c>
      <c r="C83" s="8" t="s">
        <v>28</v>
      </c>
      <c r="D83" s="8" t="s">
        <v>62</v>
      </c>
      <c r="E83" s="8" t="s">
        <v>101</v>
      </c>
      <c r="F83" s="6">
        <f>Table13[[#This Row],[AMOUNT_BRK]]/Table13[[#This Row],[AMOUNT_CLASS]]</f>
        <v>0.17491332314261432</v>
      </c>
      <c r="G83" s="7">
        <f>Table13[[#This Row],[ORDERS_BRK]]/Table13[[#This Row],[ORDERS_CLASS]]</f>
        <v>0.028735632183908046</v>
      </c>
      <c r="H83" s="7">
        <f>Table13[[#This Row],[PASS_BRK]]/Table13[[#This Row],[ORDERS_BRK]]</f>
        <v>0</v>
      </c>
      <c r="I83" s="7">
        <f>Table13[[#This Row],[AGGR_BRK]]/Table13[[#This Row],[ORDERS_BRK]]</f>
        <v>0</v>
      </c>
      <c r="J83" s="8">
        <v>10141755.6</v>
      </c>
      <c r="K83" s="8">
        <v>57981607.22</v>
      </c>
      <c r="L83" s="8">
        <v>730488246.8</v>
      </c>
      <c r="M83" s="8">
        <v>5</v>
      </c>
      <c r="N83" s="8">
        <v>174</v>
      </c>
      <c r="O83" s="8">
        <v>21549</v>
      </c>
      <c r="P83" s="8">
        <v>0</v>
      </c>
      <c r="Q83" s="8">
        <v>0</v>
      </c>
      <c r="R83" s="8">
        <v>131</v>
      </c>
      <c r="S83" s="8">
        <v>0</v>
      </c>
      <c r="T83" s="8">
        <v>0</v>
      </c>
      <c r="U83" s="8">
        <v>827</v>
      </c>
    </row>
    <row r="84" spans="1:21" ht="12.75">
      <c r="A84" s="8" t="s">
        <v>31</v>
      </c>
      <c r="B84" s="8">
        <v>1</v>
      </c>
      <c r="C84" s="8" t="s">
        <v>28</v>
      </c>
      <c r="D84" s="8" t="s">
        <v>36</v>
      </c>
      <c r="E84" s="8" t="s">
        <v>66</v>
      </c>
      <c r="F84" s="6">
        <f>Table13[[#This Row],[AMOUNT_BRK]]/Table13[[#This Row],[AMOUNT_CLASS]]</f>
        <v>0.17081516837607938</v>
      </c>
      <c r="G84" s="7">
        <f>Table13[[#This Row],[ORDERS_BRK]]/Table13[[#This Row],[ORDERS_CLASS]]</f>
        <v>0.1896551724137931</v>
      </c>
      <c r="H84" s="7">
        <f>Table13[[#This Row],[PASS_BRK]]/Table13[[#This Row],[ORDERS_BRK]]</f>
        <v>0</v>
      </c>
      <c r="I84" s="7">
        <f>Table13[[#This Row],[AGGR_BRK]]/Table13[[#This Row],[ORDERS_BRK]]</f>
        <v>0</v>
      </c>
      <c r="J84" s="8">
        <v>9904138</v>
      </c>
      <c r="K84" s="8">
        <v>57981607.22</v>
      </c>
      <c r="L84" s="8">
        <v>730488246.8</v>
      </c>
      <c r="M84" s="8">
        <v>33</v>
      </c>
      <c r="N84" s="8">
        <v>174</v>
      </c>
      <c r="O84" s="8">
        <v>21549</v>
      </c>
      <c r="P84" s="8">
        <v>0</v>
      </c>
      <c r="Q84" s="8">
        <v>0</v>
      </c>
      <c r="R84" s="8">
        <v>131</v>
      </c>
      <c r="S84" s="8">
        <v>0</v>
      </c>
      <c r="T84" s="8">
        <v>0</v>
      </c>
      <c r="U84" s="8">
        <v>827</v>
      </c>
    </row>
    <row r="85" spans="1:21" ht="12.75">
      <c r="A85" s="8" t="s">
        <v>31</v>
      </c>
      <c r="B85" s="8">
        <v>1</v>
      </c>
      <c r="C85" s="8" t="s">
        <v>28</v>
      </c>
      <c r="D85" s="8" t="s">
        <v>41</v>
      </c>
      <c r="E85" s="8" t="s">
        <v>100</v>
      </c>
      <c r="F85" s="6">
        <f>Table13[[#This Row],[AMOUNT_BRK]]/Table13[[#This Row],[AMOUNT_CLASS]]</f>
        <v>0.16847539191066943</v>
      </c>
      <c r="G85" s="7">
        <f>Table13[[#This Row],[ORDERS_BRK]]/Table13[[#This Row],[ORDERS_CLASS]]</f>
        <v>0.06321839080459771</v>
      </c>
      <c r="H85" s="7">
        <f>Table13[[#This Row],[PASS_BRK]]/Table13[[#This Row],[ORDERS_BRK]]</f>
        <v>0</v>
      </c>
      <c r="I85" s="7">
        <f>Table13[[#This Row],[AGGR_BRK]]/Table13[[#This Row],[ORDERS_BRK]]</f>
        <v>0</v>
      </c>
      <c r="J85" s="8">
        <v>9768474</v>
      </c>
      <c r="K85" s="8">
        <v>57981607.22</v>
      </c>
      <c r="L85" s="8">
        <v>730488246.8</v>
      </c>
      <c r="M85" s="8">
        <v>11</v>
      </c>
      <c r="N85" s="8">
        <v>174</v>
      </c>
      <c r="O85" s="8">
        <v>21549</v>
      </c>
      <c r="P85" s="8">
        <v>0</v>
      </c>
      <c r="Q85" s="8">
        <v>0</v>
      </c>
      <c r="R85" s="8">
        <v>131</v>
      </c>
      <c r="S85" s="8">
        <v>0</v>
      </c>
      <c r="T85" s="8">
        <v>0</v>
      </c>
      <c r="U85" s="8">
        <v>827</v>
      </c>
    </row>
    <row r="86" spans="1:21" ht="12.75">
      <c r="A86" s="8" t="s">
        <v>31</v>
      </c>
      <c r="B86" s="8">
        <v>1</v>
      </c>
      <c r="C86" s="8" t="s">
        <v>28</v>
      </c>
      <c r="D86" s="8" t="s">
        <v>26</v>
      </c>
      <c r="E86" s="8" t="s">
        <v>65</v>
      </c>
      <c r="F86" s="6">
        <f>Table13[[#This Row],[AMOUNT_BRK]]/Table13[[#This Row],[AMOUNT_CLASS]]</f>
        <v>0.12385180998437319</v>
      </c>
      <c r="G86" s="7">
        <f>Table13[[#This Row],[ORDERS_BRK]]/Table13[[#This Row],[ORDERS_CLASS]]</f>
        <v>0.1206896551724138</v>
      </c>
      <c r="H86" s="7">
        <f>Table13[[#This Row],[PASS_BRK]]/Table13[[#This Row],[ORDERS_BRK]]</f>
        <v>0</v>
      </c>
      <c r="I86" s="7">
        <f>Table13[[#This Row],[AGGR_BRK]]/Table13[[#This Row],[ORDERS_BRK]]</f>
        <v>0</v>
      </c>
      <c r="J86" s="8">
        <v>7181127</v>
      </c>
      <c r="K86" s="8">
        <v>57981607.22</v>
      </c>
      <c r="L86" s="8">
        <v>730488246.8</v>
      </c>
      <c r="M86" s="8">
        <v>21</v>
      </c>
      <c r="N86" s="8">
        <v>174</v>
      </c>
      <c r="O86" s="8">
        <v>21549</v>
      </c>
      <c r="P86" s="8">
        <v>0</v>
      </c>
      <c r="Q86" s="8">
        <v>0</v>
      </c>
      <c r="R86" s="8">
        <v>131</v>
      </c>
      <c r="S86" s="8">
        <v>0</v>
      </c>
      <c r="T86" s="8">
        <v>0</v>
      </c>
      <c r="U86" s="8">
        <v>827</v>
      </c>
    </row>
    <row r="87" spans="1:21" ht="12.75">
      <c r="A87" s="8" t="s">
        <v>31</v>
      </c>
      <c r="B87" s="8">
        <v>1</v>
      </c>
      <c r="C87" s="8" t="s">
        <v>28</v>
      </c>
      <c r="D87" s="8" t="s">
        <v>39</v>
      </c>
      <c r="E87" s="8" t="s">
        <v>108</v>
      </c>
      <c r="F87" s="6">
        <f>Table13[[#This Row],[AMOUNT_BRK]]/Table13[[#This Row],[AMOUNT_CLASS]]</f>
        <v>0.10698903596208384</v>
      </c>
      <c r="G87" s="7">
        <f>Table13[[#This Row],[ORDERS_BRK]]/Table13[[#This Row],[ORDERS_CLASS]]</f>
        <v>0.04597701149425287</v>
      </c>
      <c r="H87" s="7">
        <f>Table13[[#This Row],[PASS_BRK]]/Table13[[#This Row],[ORDERS_BRK]]</f>
        <v>0</v>
      </c>
      <c r="I87" s="7">
        <f>Table13[[#This Row],[AGGR_BRK]]/Table13[[#This Row],[ORDERS_BRK]]</f>
        <v>0</v>
      </c>
      <c r="J87" s="8">
        <v>6203396.26</v>
      </c>
      <c r="K87" s="8">
        <v>57981607.22</v>
      </c>
      <c r="L87" s="8">
        <v>730488246.8</v>
      </c>
      <c r="M87" s="8">
        <v>8</v>
      </c>
      <c r="N87" s="8">
        <v>174</v>
      </c>
      <c r="O87" s="8">
        <v>21549</v>
      </c>
      <c r="P87" s="8">
        <v>0</v>
      </c>
      <c r="Q87" s="8">
        <v>0</v>
      </c>
      <c r="R87" s="8">
        <v>131</v>
      </c>
      <c r="S87" s="8">
        <v>0</v>
      </c>
      <c r="T87" s="8">
        <v>0</v>
      </c>
      <c r="U87" s="8">
        <v>827</v>
      </c>
    </row>
    <row r="88" spans="1:21" ht="12.75">
      <c r="A88" s="8" t="s">
        <v>31</v>
      </c>
      <c r="B88" s="8">
        <v>1</v>
      </c>
      <c r="C88" s="8" t="s">
        <v>28</v>
      </c>
      <c r="D88" s="8" t="s">
        <v>48</v>
      </c>
      <c r="E88" s="8" t="s">
        <v>49</v>
      </c>
      <c r="F88" s="6">
        <f>Table13[[#This Row],[AMOUNT_BRK]]/Table13[[#This Row],[AMOUNT_CLASS]]</f>
        <v>0.062125624878461246</v>
      </c>
      <c r="G88" s="7">
        <f>Table13[[#This Row],[ORDERS_BRK]]/Table13[[#This Row],[ORDERS_CLASS]]</f>
        <v>0.15517241379310345</v>
      </c>
      <c r="H88" s="7">
        <f>Table13[[#This Row],[PASS_BRK]]/Table13[[#This Row],[ORDERS_BRK]]</f>
        <v>0</v>
      </c>
      <c r="I88" s="7">
        <f>Table13[[#This Row],[AGGR_BRK]]/Table13[[#This Row],[ORDERS_BRK]]</f>
        <v>0</v>
      </c>
      <c r="J88" s="8">
        <v>3602143.58</v>
      </c>
      <c r="K88" s="8">
        <v>57981607.22</v>
      </c>
      <c r="L88" s="8">
        <v>730488246.8</v>
      </c>
      <c r="M88" s="8">
        <v>27</v>
      </c>
      <c r="N88" s="8">
        <v>174</v>
      </c>
      <c r="O88" s="8">
        <v>21549</v>
      </c>
      <c r="P88" s="8">
        <v>0</v>
      </c>
      <c r="Q88" s="8">
        <v>0</v>
      </c>
      <c r="R88" s="8">
        <v>131</v>
      </c>
      <c r="S88" s="8">
        <v>0</v>
      </c>
      <c r="T88" s="8">
        <v>0</v>
      </c>
      <c r="U88" s="8">
        <v>827</v>
      </c>
    </row>
    <row r="89" spans="1:21" ht="12.75">
      <c r="A89" s="8" t="s">
        <v>31</v>
      </c>
      <c r="B89" s="8">
        <v>1</v>
      </c>
      <c r="C89" s="8" t="s">
        <v>28</v>
      </c>
      <c r="D89" s="8" t="s">
        <v>79</v>
      </c>
      <c r="E89" s="8" t="s">
        <v>113</v>
      </c>
      <c r="F89" s="6">
        <f>Table13[[#This Row],[AMOUNT_BRK]]/Table13[[#This Row],[AMOUNT_CLASS]]</f>
        <v>0.0596394143901415</v>
      </c>
      <c r="G89" s="7">
        <f>Table13[[#This Row],[ORDERS_BRK]]/Table13[[#This Row],[ORDERS_CLASS]]</f>
        <v>0.011494252873563218</v>
      </c>
      <c r="H89" s="7">
        <f>Table13[[#This Row],[PASS_BRK]]/Table13[[#This Row],[ORDERS_BRK]]</f>
        <v>0</v>
      </c>
      <c r="I89" s="7">
        <f>Table13[[#This Row],[AGGR_BRK]]/Table13[[#This Row],[ORDERS_BRK]]</f>
        <v>0</v>
      </c>
      <c r="J89" s="8">
        <v>3457989.1</v>
      </c>
      <c r="K89" s="8">
        <v>57981607.22</v>
      </c>
      <c r="L89" s="8">
        <v>730488246.8</v>
      </c>
      <c r="M89" s="8">
        <v>2</v>
      </c>
      <c r="N89" s="8">
        <v>174</v>
      </c>
      <c r="O89" s="8">
        <v>21549</v>
      </c>
      <c r="P89" s="8">
        <v>0</v>
      </c>
      <c r="Q89" s="8">
        <v>0</v>
      </c>
      <c r="R89" s="8">
        <v>131</v>
      </c>
      <c r="S89" s="8">
        <v>0</v>
      </c>
      <c r="T89" s="8">
        <v>0</v>
      </c>
      <c r="U89" s="8">
        <v>827</v>
      </c>
    </row>
    <row r="90" spans="1:21" ht="12.75">
      <c r="A90" s="8" t="s">
        <v>31</v>
      </c>
      <c r="B90" s="8">
        <v>1</v>
      </c>
      <c r="C90" s="8" t="s">
        <v>28</v>
      </c>
      <c r="D90" s="8" t="s">
        <v>44</v>
      </c>
      <c r="E90" s="8" t="s">
        <v>55</v>
      </c>
      <c r="F90" s="6">
        <f>Table13[[#This Row],[AMOUNT_BRK]]/Table13[[#This Row],[AMOUNT_CLASS]]</f>
        <v>0.02862043809347167</v>
      </c>
      <c r="G90" s="7">
        <f>Table13[[#This Row],[ORDERS_BRK]]/Table13[[#This Row],[ORDERS_CLASS]]</f>
        <v>0.06896551724137931</v>
      </c>
      <c r="H90" s="7">
        <f>Table13[[#This Row],[PASS_BRK]]/Table13[[#This Row],[ORDERS_BRK]]</f>
        <v>0</v>
      </c>
      <c r="I90" s="7">
        <f>Table13[[#This Row],[AGGR_BRK]]/Table13[[#This Row],[ORDERS_BRK]]</f>
        <v>0</v>
      </c>
      <c r="J90" s="8">
        <v>1659459</v>
      </c>
      <c r="K90" s="8">
        <v>57981607.22</v>
      </c>
      <c r="L90" s="8">
        <v>730488246.8</v>
      </c>
      <c r="M90" s="8">
        <v>12</v>
      </c>
      <c r="N90" s="8">
        <v>174</v>
      </c>
      <c r="O90" s="8">
        <v>21549</v>
      </c>
      <c r="P90" s="8">
        <v>0</v>
      </c>
      <c r="Q90" s="8">
        <v>0</v>
      </c>
      <c r="R90" s="8">
        <v>131</v>
      </c>
      <c r="S90" s="8">
        <v>0</v>
      </c>
      <c r="T90" s="8">
        <v>0</v>
      </c>
      <c r="U90" s="8">
        <v>827</v>
      </c>
    </row>
    <row r="91" spans="1:21" ht="12.75">
      <c r="A91" s="8" t="s">
        <v>31</v>
      </c>
      <c r="B91" s="8">
        <v>1</v>
      </c>
      <c r="C91" s="8" t="s">
        <v>28</v>
      </c>
      <c r="D91" s="8" t="s">
        <v>63</v>
      </c>
      <c r="E91" s="8" t="s">
        <v>64</v>
      </c>
      <c r="F91" s="6">
        <f>Table13[[#This Row],[AMOUNT_BRK]]/Table13[[#This Row],[AMOUNT_CLASS]]</f>
        <v>0.019499880293245862</v>
      </c>
      <c r="G91" s="7">
        <f>Table13[[#This Row],[ORDERS_BRK]]/Table13[[#This Row],[ORDERS_CLASS]]</f>
        <v>0.06321839080459771</v>
      </c>
      <c r="H91" s="7">
        <f>Table13[[#This Row],[PASS_BRK]]/Table13[[#This Row],[ORDERS_BRK]]</f>
        <v>0</v>
      </c>
      <c r="I91" s="7">
        <f>Table13[[#This Row],[AGGR_BRK]]/Table13[[#This Row],[ORDERS_BRK]]</f>
        <v>0</v>
      </c>
      <c r="J91" s="8">
        <v>1130634.4</v>
      </c>
      <c r="K91" s="8">
        <v>57981607.22</v>
      </c>
      <c r="L91" s="8">
        <v>730488246.8</v>
      </c>
      <c r="M91" s="8">
        <v>11</v>
      </c>
      <c r="N91" s="8">
        <v>174</v>
      </c>
      <c r="O91" s="8">
        <v>21549</v>
      </c>
      <c r="P91" s="8">
        <v>0</v>
      </c>
      <c r="Q91" s="8">
        <v>0</v>
      </c>
      <c r="R91" s="8">
        <v>131</v>
      </c>
      <c r="S91" s="8">
        <v>0</v>
      </c>
      <c r="T91" s="8">
        <v>0</v>
      </c>
      <c r="U91" s="8">
        <v>827</v>
      </c>
    </row>
    <row r="92" spans="1:21" ht="12.75">
      <c r="A92" s="8" t="s">
        <v>31</v>
      </c>
      <c r="B92" s="8">
        <v>1</v>
      </c>
      <c r="C92" s="8" t="s">
        <v>28</v>
      </c>
      <c r="D92" s="8" t="s">
        <v>82</v>
      </c>
      <c r="E92" s="8" t="s">
        <v>118</v>
      </c>
      <c r="F92" s="6">
        <f>Table13[[#This Row],[AMOUNT_BRK]]/Table13[[#This Row],[AMOUNT_CLASS]]</f>
        <v>0.011220075316842864</v>
      </c>
      <c r="G92" s="7">
        <f>Table13[[#This Row],[ORDERS_BRK]]/Table13[[#This Row],[ORDERS_CLASS]]</f>
        <v>0.022988505747126436</v>
      </c>
      <c r="H92" s="7">
        <f>Table13[[#This Row],[PASS_BRK]]/Table13[[#This Row],[ORDERS_BRK]]</f>
        <v>0</v>
      </c>
      <c r="I92" s="7">
        <f>Table13[[#This Row],[AGGR_BRK]]/Table13[[#This Row],[ORDERS_BRK]]</f>
        <v>0</v>
      </c>
      <c r="J92" s="8">
        <v>650558</v>
      </c>
      <c r="K92" s="8">
        <v>57981607.22</v>
      </c>
      <c r="L92" s="8">
        <v>730488246.8</v>
      </c>
      <c r="M92" s="8">
        <v>4</v>
      </c>
      <c r="N92" s="8">
        <v>174</v>
      </c>
      <c r="O92" s="8">
        <v>21549</v>
      </c>
      <c r="P92" s="8">
        <v>0</v>
      </c>
      <c r="Q92" s="8">
        <v>0</v>
      </c>
      <c r="R92" s="8">
        <v>131</v>
      </c>
      <c r="S92" s="8">
        <v>0</v>
      </c>
      <c r="T92" s="8">
        <v>0</v>
      </c>
      <c r="U92" s="8">
        <v>827</v>
      </c>
    </row>
    <row r="93" spans="1:21" ht="12.75">
      <c r="A93" s="8" t="s">
        <v>31</v>
      </c>
      <c r="B93" s="8">
        <v>1</v>
      </c>
      <c r="C93" s="8" t="s">
        <v>28</v>
      </c>
      <c r="D93" s="8" t="s">
        <v>50</v>
      </c>
      <c r="E93" s="8" t="s">
        <v>51</v>
      </c>
      <c r="F93" s="6">
        <f>Table13[[#This Row],[AMOUNT_BRK]]/Table13[[#This Row],[AMOUNT_CLASS]]</f>
        <v>0.01085401095578668</v>
      </c>
      <c r="G93" s="7">
        <f>Table13[[#This Row],[ORDERS_BRK]]/Table13[[#This Row],[ORDERS_CLASS]]</f>
        <v>0.040229885057471264</v>
      </c>
      <c r="H93" s="7">
        <f>Table13[[#This Row],[PASS_BRK]]/Table13[[#This Row],[ORDERS_BRK]]</f>
        <v>0</v>
      </c>
      <c r="I93" s="7">
        <f>Table13[[#This Row],[AGGR_BRK]]/Table13[[#This Row],[ORDERS_BRK]]</f>
        <v>0</v>
      </c>
      <c r="J93" s="8">
        <v>629333</v>
      </c>
      <c r="K93" s="8">
        <v>57981607.22</v>
      </c>
      <c r="L93" s="8">
        <v>730488246.8</v>
      </c>
      <c r="M93" s="8">
        <v>7</v>
      </c>
      <c r="N93" s="8">
        <v>174</v>
      </c>
      <c r="O93" s="8">
        <v>21549</v>
      </c>
      <c r="P93" s="8">
        <v>0</v>
      </c>
      <c r="Q93" s="8">
        <v>0</v>
      </c>
      <c r="R93" s="8">
        <v>131</v>
      </c>
      <c r="S93" s="8">
        <v>0</v>
      </c>
      <c r="T93" s="8">
        <v>0</v>
      </c>
      <c r="U93" s="8">
        <v>827</v>
      </c>
    </row>
    <row r="94" spans="1:21" ht="12.75">
      <c r="A94" s="8" t="s">
        <v>31</v>
      </c>
      <c r="B94" s="8">
        <v>1</v>
      </c>
      <c r="C94" s="8" t="s">
        <v>28</v>
      </c>
      <c r="D94" s="8" t="s">
        <v>72</v>
      </c>
      <c r="E94" s="8" t="s">
        <v>73</v>
      </c>
      <c r="F94" s="6">
        <f>Table13[[#This Row],[AMOUNT_BRK]]/Table13[[#This Row],[AMOUNT_CLASS]]</f>
        <v>0.008290059952567144</v>
      </c>
      <c r="G94" s="7">
        <f>Table13[[#This Row],[ORDERS_BRK]]/Table13[[#This Row],[ORDERS_CLASS]]</f>
        <v>0.017241379310344827</v>
      </c>
      <c r="H94" s="7">
        <f>Table13[[#This Row],[PASS_BRK]]/Table13[[#This Row],[ORDERS_BRK]]</f>
        <v>0</v>
      </c>
      <c r="I94" s="7">
        <f>Table13[[#This Row],[AGGR_BRK]]/Table13[[#This Row],[ORDERS_BRK]]</f>
        <v>0</v>
      </c>
      <c r="J94" s="8">
        <v>480671</v>
      </c>
      <c r="K94" s="8">
        <v>57981607.22</v>
      </c>
      <c r="L94" s="8">
        <v>730488246.8</v>
      </c>
      <c r="M94" s="8">
        <v>3</v>
      </c>
      <c r="N94" s="8">
        <v>174</v>
      </c>
      <c r="O94" s="8">
        <v>21549</v>
      </c>
      <c r="P94" s="8">
        <v>0</v>
      </c>
      <c r="Q94" s="8">
        <v>0</v>
      </c>
      <c r="R94" s="8">
        <v>131</v>
      </c>
      <c r="S94" s="8">
        <v>0</v>
      </c>
      <c r="T94" s="8">
        <v>0</v>
      </c>
      <c r="U94" s="8">
        <v>827</v>
      </c>
    </row>
    <row r="95" spans="1:21" ht="12.75">
      <c r="A95" s="8" t="s">
        <v>31</v>
      </c>
      <c r="B95" s="8">
        <v>1</v>
      </c>
      <c r="C95" s="8" t="s">
        <v>28</v>
      </c>
      <c r="D95" s="8" t="s">
        <v>70</v>
      </c>
      <c r="E95" s="8" t="s">
        <v>71</v>
      </c>
      <c r="F95" s="6">
        <f>Table13[[#This Row],[AMOUNT_BRK]]/Table13[[#This Row],[AMOUNT_CLASS]]</f>
        <v>0.00811095143009042</v>
      </c>
      <c r="G95" s="7">
        <f>Table13[[#This Row],[ORDERS_BRK]]/Table13[[#This Row],[ORDERS_CLASS]]</f>
        <v>0.028735632183908046</v>
      </c>
      <c r="H95" s="7">
        <f>Table13[[#This Row],[PASS_BRK]]/Table13[[#This Row],[ORDERS_BRK]]</f>
        <v>0</v>
      </c>
      <c r="I95" s="7">
        <f>Table13[[#This Row],[AGGR_BRK]]/Table13[[#This Row],[ORDERS_BRK]]</f>
        <v>0</v>
      </c>
      <c r="J95" s="8">
        <v>470286</v>
      </c>
      <c r="K95" s="8">
        <v>57981607.22</v>
      </c>
      <c r="L95" s="8">
        <v>730488246.8</v>
      </c>
      <c r="M95" s="8">
        <v>5</v>
      </c>
      <c r="N95" s="8">
        <v>174</v>
      </c>
      <c r="O95" s="8">
        <v>21549</v>
      </c>
      <c r="P95" s="8">
        <v>0</v>
      </c>
      <c r="Q95" s="8">
        <v>0</v>
      </c>
      <c r="R95" s="8">
        <v>131</v>
      </c>
      <c r="S95" s="8">
        <v>0</v>
      </c>
      <c r="T95" s="8">
        <v>0</v>
      </c>
      <c r="U95" s="8">
        <v>827</v>
      </c>
    </row>
    <row r="96" spans="1:21" ht="12.75">
      <c r="A96" s="8" t="s">
        <v>31</v>
      </c>
      <c r="B96" s="8">
        <v>1</v>
      </c>
      <c r="C96" s="8" t="s">
        <v>28</v>
      </c>
      <c r="D96" s="8" t="s">
        <v>38</v>
      </c>
      <c r="E96" s="8" t="s">
        <v>99</v>
      </c>
      <c r="F96" s="6">
        <f>Table13[[#This Row],[AMOUNT_BRK]]/Table13[[#This Row],[AMOUNT_CLASS]]</f>
        <v>0.005217706346981804</v>
      </c>
      <c r="G96" s="7">
        <f>Table13[[#This Row],[ORDERS_BRK]]/Table13[[#This Row],[ORDERS_CLASS]]</f>
        <v>0.017241379310344827</v>
      </c>
      <c r="H96" s="7">
        <f>Table13[[#This Row],[PASS_BRK]]/Table13[[#This Row],[ORDERS_BRK]]</f>
        <v>0</v>
      </c>
      <c r="I96" s="7">
        <f>Table13[[#This Row],[AGGR_BRK]]/Table13[[#This Row],[ORDERS_BRK]]</f>
        <v>0</v>
      </c>
      <c r="J96" s="8">
        <v>302531</v>
      </c>
      <c r="K96" s="8">
        <v>57981607.22</v>
      </c>
      <c r="L96" s="8">
        <v>730488246.8</v>
      </c>
      <c r="M96" s="8">
        <v>3</v>
      </c>
      <c r="N96" s="8">
        <v>174</v>
      </c>
      <c r="O96" s="8">
        <v>21549</v>
      </c>
      <c r="P96" s="8">
        <v>0</v>
      </c>
      <c r="Q96" s="8">
        <v>0</v>
      </c>
      <c r="R96" s="8">
        <v>131</v>
      </c>
      <c r="S96" s="8">
        <v>0</v>
      </c>
      <c r="T96" s="8">
        <v>0</v>
      </c>
      <c r="U96" s="8">
        <v>827</v>
      </c>
    </row>
    <row r="97" spans="1:21" ht="12.75">
      <c r="A97" s="8" t="s">
        <v>31</v>
      </c>
      <c r="B97" s="8">
        <v>1</v>
      </c>
      <c r="C97" s="8" t="s">
        <v>28</v>
      </c>
      <c r="D97" s="8" t="s">
        <v>42</v>
      </c>
      <c r="E97" s="8" t="s">
        <v>110</v>
      </c>
      <c r="F97" s="6">
        <f>Table13[[#This Row],[AMOUNT_BRK]]/Table13[[#This Row],[AMOUNT_CLASS]]</f>
        <v>0.005008484826888868</v>
      </c>
      <c r="G97" s="7">
        <f>Table13[[#This Row],[ORDERS_BRK]]/Table13[[#This Row],[ORDERS_CLASS]]</f>
        <v>0.005747126436781609</v>
      </c>
      <c r="H97" s="7">
        <f>Table13[[#This Row],[PASS_BRK]]/Table13[[#This Row],[ORDERS_BRK]]</f>
        <v>0</v>
      </c>
      <c r="I97" s="7">
        <f>Table13[[#This Row],[AGGR_BRK]]/Table13[[#This Row],[ORDERS_BRK]]</f>
        <v>0</v>
      </c>
      <c r="J97" s="8">
        <v>290400</v>
      </c>
      <c r="K97" s="8">
        <v>57981607.22</v>
      </c>
      <c r="L97" s="8">
        <v>730488246.8</v>
      </c>
      <c r="M97" s="8">
        <v>1</v>
      </c>
      <c r="N97" s="8">
        <v>174</v>
      </c>
      <c r="O97" s="8">
        <v>21549</v>
      </c>
      <c r="P97" s="8">
        <v>0</v>
      </c>
      <c r="Q97" s="8">
        <v>0</v>
      </c>
      <c r="R97" s="8">
        <v>131</v>
      </c>
      <c r="S97" s="8">
        <v>0</v>
      </c>
      <c r="T97" s="8">
        <v>0</v>
      </c>
      <c r="U97" s="8">
        <v>827</v>
      </c>
    </row>
    <row r="98" spans="1:21" ht="12.75">
      <c r="A98" s="8" t="s">
        <v>31</v>
      </c>
      <c r="B98" s="8">
        <v>1</v>
      </c>
      <c r="C98" s="8" t="s">
        <v>28</v>
      </c>
      <c r="D98" s="8" t="s">
        <v>32</v>
      </c>
      <c r="E98" s="8" t="s">
        <v>116</v>
      </c>
      <c r="F98" s="6">
        <f>Table13[[#This Row],[AMOUNT_BRK]]/Table13[[#This Row],[AMOUNT_CLASS]]</f>
        <v>0.004885221600105897</v>
      </c>
      <c r="G98" s="7">
        <f>Table13[[#This Row],[ORDERS_BRK]]/Table13[[#This Row],[ORDERS_CLASS]]</f>
        <v>0.017241379310344827</v>
      </c>
      <c r="H98" s="7">
        <f>Table13[[#This Row],[PASS_BRK]]/Table13[[#This Row],[ORDERS_BRK]]</f>
        <v>0</v>
      </c>
      <c r="I98" s="7">
        <f>Table13[[#This Row],[AGGR_BRK]]/Table13[[#This Row],[ORDERS_BRK]]</f>
        <v>0</v>
      </c>
      <c r="J98" s="8">
        <v>283253</v>
      </c>
      <c r="K98" s="8">
        <v>57981607.22</v>
      </c>
      <c r="L98" s="8">
        <v>730488246.8</v>
      </c>
      <c r="M98" s="8">
        <v>3</v>
      </c>
      <c r="N98" s="8">
        <v>174</v>
      </c>
      <c r="O98" s="8">
        <v>21549</v>
      </c>
      <c r="P98" s="8">
        <v>0</v>
      </c>
      <c r="Q98" s="8">
        <v>0</v>
      </c>
      <c r="R98" s="8">
        <v>131</v>
      </c>
      <c r="S98" s="8">
        <v>0</v>
      </c>
      <c r="T98" s="8">
        <v>0</v>
      </c>
      <c r="U98" s="8">
        <v>827</v>
      </c>
    </row>
    <row r="99" spans="1:21" ht="12.75">
      <c r="A99" s="8" t="s">
        <v>31</v>
      </c>
      <c r="B99" s="8">
        <v>1</v>
      </c>
      <c r="C99" s="8" t="s">
        <v>28</v>
      </c>
      <c r="D99" s="8" t="s">
        <v>33</v>
      </c>
      <c r="E99" s="8" t="s">
        <v>119</v>
      </c>
      <c r="F99" s="6">
        <f>Table13[[#This Row],[AMOUNT_BRK]]/Table13[[#This Row],[AMOUNT_CLASS]]</f>
        <v>0.0048114050881944495</v>
      </c>
      <c r="G99" s="7">
        <f>Table13[[#This Row],[ORDERS_BRK]]/Table13[[#This Row],[ORDERS_CLASS]]</f>
        <v>0.017241379310344827</v>
      </c>
      <c r="H99" s="7">
        <f>Table13[[#This Row],[PASS_BRK]]/Table13[[#This Row],[ORDERS_BRK]]</f>
        <v>0</v>
      </c>
      <c r="I99" s="7">
        <f>Table13[[#This Row],[AGGR_BRK]]/Table13[[#This Row],[ORDERS_BRK]]</f>
        <v>0</v>
      </c>
      <c r="J99" s="8">
        <v>278973</v>
      </c>
      <c r="K99" s="8">
        <v>57981607.22</v>
      </c>
      <c r="L99" s="8">
        <v>730488246.8</v>
      </c>
      <c r="M99" s="8">
        <v>3</v>
      </c>
      <c r="N99" s="8">
        <v>174</v>
      </c>
      <c r="O99" s="8">
        <v>21549</v>
      </c>
      <c r="P99" s="8">
        <v>0</v>
      </c>
      <c r="Q99" s="8">
        <v>0</v>
      </c>
      <c r="R99" s="8">
        <v>131</v>
      </c>
      <c r="S99" s="8">
        <v>0</v>
      </c>
      <c r="T99" s="8">
        <v>0</v>
      </c>
      <c r="U99" s="8">
        <v>827</v>
      </c>
    </row>
    <row r="100" spans="1:21" ht="12.75">
      <c r="A100" s="8" t="s">
        <v>31</v>
      </c>
      <c r="B100" s="8">
        <v>1</v>
      </c>
      <c r="C100" s="8" t="s">
        <v>28</v>
      </c>
      <c r="D100" s="8" t="s">
        <v>37</v>
      </c>
      <c r="E100" s="8" t="s">
        <v>106</v>
      </c>
      <c r="F100" s="6">
        <f>Table13[[#This Row],[AMOUNT_BRK]]/Table13[[#This Row],[AMOUNT_CLASS]]</f>
        <v>0.004756715331355384</v>
      </c>
      <c r="G100" s="7">
        <f>Table13[[#This Row],[ORDERS_BRK]]/Table13[[#This Row],[ORDERS_CLASS]]</f>
        <v>0.017241379310344827</v>
      </c>
      <c r="H100" s="7">
        <f>Table13[[#This Row],[PASS_BRK]]/Table13[[#This Row],[ORDERS_BRK]]</f>
        <v>0</v>
      </c>
      <c r="I100" s="7">
        <f>Table13[[#This Row],[AGGR_BRK]]/Table13[[#This Row],[ORDERS_BRK]]</f>
        <v>0</v>
      </c>
      <c r="J100" s="8">
        <v>275802</v>
      </c>
      <c r="K100" s="8">
        <v>57981607.22</v>
      </c>
      <c r="L100" s="8">
        <v>730488246.8</v>
      </c>
      <c r="M100" s="8">
        <v>3</v>
      </c>
      <c r="N100" s="8">
        <v>174</v>
      </c>
      <c r="O100" s="8">
        <v>21549</v>
      </c>
      <c r="P100" s="8">
        <v>0</v>
      </c>
      <c r="Q100" s="8">
        <v>0</v>
      </c>
      <c r="R100" s="8">
        <v>131</v>
      </c>
      <c r="S100" s="8">
        <v>0</v>
      </c>
      <c r="T100" s="8">
        <v>0</v>
      </c>
      <c r="U100" s="8">
        <v>827</v>
      </c>
    </row>
    <row r="101" spans="1:21" ht="12.75">
      <c r="A101" s="8" t="s">
        <v>31</v>
      </c>
      <c r="B101" s="8">
        <v>1</v>
      </c>
      <c r="C101" s="8" t="s">
        <v>28</v>
      </c>
      <c r="D101" s="8" t="s">
        <v>35</v>
      </c>
      <c r="E101" s="8" t="s">
        <v>76</v>
      </c>
      <c r="F101" s="6">
        <f>Table13[[#This Row],[AMOUNT_BRK]]/Table13[[#This Row],[AMOUNT_CLASS]]</f>
        <v>0.004150212654281093</v>
      </c>
      <c r="G101" s="7">
        <f>Table13[[#This Row],[ORDERS_BRK]]/Table13[[#This Row],[ORDERS_CLASS]]</f>
        <v>0.011494252873563218</v>
      </c>
      <c r="H101" s="7">
        <f>Table13[[#This Row],[PASS_BRK]]/Table13[[#This Row],[ORDERS_BRK]]</f>
        <v>0</v>
      </c>
      <c r="I101" s="7">
        <f>Table13[[#This Row],[AGGR_BRK]]/Table13[[#This Row],[ORDERS_BRK]]</f>
        <v>0</v>
      </c>
      <c r="J101" s="8">
        <v>240636</v>
      </c>
      <c r="K101" s="8">
        <v>57981607.22</v>
      </c>
      <c r="L101" s="8">
        <v>730488246.8</v>
      </c>
      <c r="M101" s="8">
        <v>2</v>
      </c>
      <c r="N101" s="8">
        <v>174</v>
      </c>
      <c r="O101" s="8">
        <v>21549</v>
      </c>
      <c r="P101" s="8">
        <v>0</v>
      </c>
      <c r="Q101" s="8">
        <v>0</v>
      </c>
      <c r="R101" s="8">
        <v>131</v>
      </c>
      <c r="S101" s="8">
        <v>0</v>
      </c>
      <c r="T101" s="8">
        <v>0</v>
      </c>
      <c r="U101" s="8">
        <v>827</v>
      </c>
    </row>
    <row r="102" spans="1:21" ht="12.75">
      <c r="A102" s="8" t="s">
        <v>31</v>
      </c>
      <c r="B102" s="8">
        <v>1</v>
      </c>
      <c r="C102" s="8" t="s">
        <v>28</v>
      </c>
      <c r="D102" s="8" t="s">
        <v>90</v>
      </c>
      <c r="E102" s="8" t="s">
        <v>91</v>
      </c>
      <c r="F102" s="6">
        <f>Table13[[#This Row],[AMOUNT_BRK]]/Table13[[#This Row],[AMOUNT_CLASS]]</f>
        <v>0.0034076626963842897</v>
      </c>
      <c r="G102" s="7">
        <f>Table13[[#This Row],[ORDERS_BRK]]/Table13[[#This Row],[ORDERS_CLASS]]</f>
        <v>0.011494252873563218</v>
      </c>
      <c r="H102" s="7">
        <f>Table13[[#This Row],[PASS_BRK]]/Table13[[#This Row],[ORDERS_BRK]]</f>
        <v>0</v>
      </c>
      <c r="I102" s="7">
        <f>Table13[[#This Row],[AGGR_BRK]]/Table13[[#This Row],[ORDERS_BRK]]</f>
        <v>0</v>
      </c>
      <c r="J102" s="8">
        <v>197581.76</v>
      </c>
      <c r="K102" s="8">
        <v>57981607.22</v>
      </c>
      <c r="L102" s="8">
        <v>730488246.8</v>
      </c>
      <c r="M102" s="8">
        <v>2</v>
      </c>
      <c r="N102" s="8">
        <v>174</v>
      </c>
      <c r="O102" s="8">
        <v>21549</v>
      </c>
      <c r="P102" s="8">
        <v>0</v>
      </c>
      <c r="Q102" s="8">
        <v>0</v>
      </c>
      <c r="R102" s="8">
        <v>131</v>
      </c>
      <c r="S102" s="8">
        <v>0</v>
      </c>
      <c r="T102" s="8">
        <v>0</v>
      </c>
      <c r="U102" s="8">
        <v>827</v>
      </c>
    </row>
    <row r="103" spans="1:21" ht="12.75">
      <c r="A103" s="8" t="s">
        <v>31</v>
      </c>
      <c r="B103" s="8">
        <v>1</v>
      </c>
      <c r="C103" s="8" t="s">
        <v>28</v>
      </c>
      <c r="D103" s="8" t="s">
        <v>54</v>
      </c>
      <c r="E103" s="8" t="s">
        <v>69</v>
      </c>
      <c r="F103" s="6">
        <f>Table13[[#This Row],[AMOUNT_BRK]]/Table13[[#This Row],[AMOUNT_CLASS]]</f>
        <v>0.00324206259558736</v>
      </c>
      <c r="G103" s="7">
        <f>Table13[[#This Row],[ORDERS_BRK]]/Table13[[#This Row],[ORDERS_CLASS]]</f>
        <v>0.011494252873563218</v>
      </c>
      <c r="H103" s="7">
        <f>Table13[[#This Row],[PASS_BRK]]/Table13[[#This Row],[ORDERS_BRK]]</f>
        <v>0</v>
      </c>
      <c r="I103" s="7">
        <f>Table13[[#This Row],[AGGR_BRK]]/Table13[[#This Row],[ORDERS_BRK]]</f>
        <v>0</v>
      </c>
      <c r="J103" s="8">
        <v>187980</v>
      </c>
      <c r="K103" s="8">
        <v>57981607.22</v>
      </c>
      <c r="L103" s="8">
        <v>730488246.8</v>
      </c>
      <c r="M103" s="8">
        <v>2</v>
      </c>
      <c r="N103" s="8">
        <v>174</v>
      </c>
      <c r="O103" s="8">
        <v>21549</v>
      </c>
      <c r="P103" s="8">
        <v>0</v>
      </c>
      <c r="Q103" s="8">
        <v>0</v>
      </c>
      <c r="R103" s="8">
        <v>131</v>
      </c>
      <c r="S103" s="8">
        <v>0</v>
      </c>
      <c r="T103" s="8">
        <v>0</v>
      </c>
      <c r="U103" s="8">
        <v>827</v>
      </c>
    </row>
    <row r="104" spans="1:21" ht="12.75">
      <c r="A104" s="8" t="s">
        <v>31</v>
      </c>
      <c r="B104" s="8">
        <v>1</v>
      </c>
      <c r="C104" s="8" t="s">
        <v>28</v>
      </c>
      <c r="D104" s="8" t="s">
        <v>43</v>
      </c>
      <c r="E104" s="8" t="s">
        <v>105</v>
      </c>
      <c r="F104" s="6">
        <f>Table13[[#This Row],[AMOUNT_BRK]]/Table13[[#This Row],[AMOUNT_CLASS]]</f>
        <v>0.0027241656030796728</v>
      </c>
      <c r="G104" s="7">
        <f>Table13[[#This Row],[ORDERS_BRK]]/Table13[[#This Row],[ORDERS_CLASS]]</f>
        <v>0.005747126436781609</v>
      </c>
      <c r="H104" s="7">
        <f>Table13[[#This Row],[PASS_BRK]]/Table13[[#This Row],[ORDERS_BRK]]</f>
        <v>0</v>
      </c>
      <c r="I104" s="7">
        <f>Table13[[#This Row],[AGGR_BRK]]/Table13[[#This Row],[ORDERS_BRK]]</f>
        <v>0</v>
      </c>
      <c r="J104" s="8">
        <v>157951.5</v>
      </c>
      <c r="K104" s="8">
        <v>57981607.22</v>
      </c>
      <c r="L104" s="8">
        <v>730488246.8</v>
      </c>
      <c r="M104" s="8">
        <v>1</v>
      </c>
      <c r="N104" s="8">
        <v>174</v>
      </c>
      <c r="O104" s="8">
        <v>21549</v>
      </c>
      <c r="P104" s="8">
        <v>0</v>
      </c>
      <c r="Q104" s="8">
        <v>0</v>
      </c>
      <c r="R104" s="8">
        <v>131</v>
      </c>
      <c r="S104" s="8">
        <v>0</v>
      </c>
      <c r="T104" s="8">
        <v>0</v>
      </c>
      <c r="U104" s="8">
        <v>827</v>
      </c>
    </row>
    <row r="105" spans="1:21" ht="12.75">
      <c r="A105" s="8" t="s">
        <v>31</v>
      </c>
      <c r="B105" s="8">
        <v>1</v>
      </c>
      <c r="C105" s="8" t="s">
        <v>28</v>
      </c>
      <c r="D105" s="8" t="s">
        <v>80</v>
      </c>
      <c r="E105" s="8" t="s">
        <v>114</v>
      </c>
      <c r="F105" s="6">
        <f>Table13[[#This Row],[AMOUNT_BRK]]/Table13[[#This Row],[AMOUNT_CLASS]]</f>
        <v>0.001724659332408206</v>
      </c>
      <c r="G105" s="7">
        <f>Table13[[#This Row],[ORDERS_BRK]]/Table13[[#This Row],[ORDERS_CLASS]]</f>
        <v>0.005747126436781609</v>
      </c>
      <c r="H105" s="7">
        <f>Table13[[#This Row],[PASS_BRK]]/Table13[[#This Row],[ORDERS_BRK]]</f>
        <v>0</v>
      </c>
      <c r="I105" s="7">
        <f>Table13[[#This Row],[AGGR_BRK]]/Table13[[#This Row],[ORDERS_BRK]]</f>
        <v>0</v>
      </c>
      <c r="J105" s="8">
        <v>99998.52</v>
      </c>
      <c r="K105" s="8">
        <v>57981607.22</v>
      </c>
      <c r="L105" s="8">
        <v>730488246.8</v>
      </c>
      <c r="M105" s="8">
        <v>1</v>
      </c>
      <c r="N105" s="8">
        <v>174</v>
      </c>
      <c r="O105" s="8">
        <v>21549</v>
      </c>
      <c r="P105" s="8">
        <v>0</v>
      </c>
      <c r="Q105" s="8">
        <v>0</v>
      </c>
      <c r="R105" s="8">
        <v>131</v>
      </c>
      <c r="S105" s="8">
        <v>0</v>
      </c>
      <c r="T105" s="8">
        <v>0</v>
      </c>
      <c r="U105" s="8">
        <v>827</v>
      </c>
    </row>
    <row r="106" spans="1:21" ht="12.75">
      <c r="A106" s="8" t="s">
        <v>31</v>
      </c>
      <c r="B106" s="8">
        <v>1</v>
      </c>
      <c r="C106" s="8" t="s">
        <v>28</v>
      </c>
      <c r="D106" s="8" t="s">
        <v>87</v>
      </c>
      <c r="E106" s="8" t="s">
        <v>126</v>
      </c>
      <c r="F106" s="6">
        <f>Table13[[#This Row],[AMOUNT_BRK]]/Table13[[#This Row],[AMOUNT_CLASS]]</f>
        <v>0.0017219771025174422</v>
      </c>
      <c r="G106" s="7">
        <f>Table13[[#This Row],[ORDERS_BRK]]/Table13[[#This Row],[ORDERS_CLASS]]</f>
        <v>0.005747126436781609</v>
      </c>
      <c r="H106" s="7">
        <f>Table13[[#This Row],[PASS_BRK]]/Table13[[#This Row],[ORDERS_BRK]]</f>
        <v>0</v>
      </c>
      <c r="I106" s="7">
        <f>Table13[[#This Row],[AGGR_BRK]]/Table13[[#This Row],[ORDERS_BRK]]</f>
        <v>0</v>
      </c>
      <c r="J106" s="8">
        <v>99843</v>
      </c>
      <c r="K106" s="8">
        <v>57981607.22</v>
      </c>
      <c r="L106" s="8">
        <v>730488246.8</v>
      </c>
      <c r="M106" s="8">
        <v>1</v>
      </c>
      <c r="N106" s="8">
        <v>174</v>
      </c>
      <c r="O106" s="8">
        <v>21549</v>
      </c>
      <c r="P106" s="8">
        <v>0</v>
      </c>
      <c r="Q106" s="8">
        <v>0</v>
      </c>
      <c r="R106" s="8">
        <v>131</v>
      </c>
      <c r="S106" s="8">
        <v>0</v>
      </c>
      <c r="T106" s="8">
        <v>0</v>
      </c>
      <c r="U106" s="8">
        <v>827</v>
      </c>
    </row>
    <row r="107" spans="1:21" ht="12.75">
      <c r="A107" s="8" t="s">
        <v>31</v>
      </c>
      <c r="B107" s="8">
        <v>1</v>
      </c>
      <c r="C107" s="8" t="s">
        <v>28</v>
      </c>
      <c r="D107" s="8" t="s">
        <v>88</v>
      </c>
      <c r="E107" s="8" t="s">
        <v>127</v>
      </c>
      <c r="F107" s="6">
        <f>Table13[[#This Row],[AMOUNT_BRK]]/Table13[[#This Row],[AMOUNT_CLASS]]</f>
        <v>0.0016573014203520382</v>
      </c>
      <c r="G107" s="7">
        <f>Table13[[#This Row],[ORDERS_BRK]]/Table13[[#This Row],[ORDERS_CLASS]]</f>
        <v>0.005747126436781609</v>
      </c>
      <c r="H107" s="7">
        <f>Table13[[#This Row],[PASS_BRK]]/Table13[[#This Row],[ORDERS_BRK]]</f>
        <v>0</v>
      </c>
      <c r="I107" s="7">
        <f>Table13[[#This Row],[AGGR_BRK]]/Table13[[#This Row],[ORDERS_BRK]]</f>
        <v>0</v>
      </c>
      <c r="J107" s="8">
        <v>96093</v>
      </c>
      <c r="K107" s="8">
        <v>57981607.22</v>
      </c>
      <c r="L107" s="8">
        <v>730488246.8</v>
      </c>
      <c r="M107" s="8">
        <v>1</v>
      </c>
      <c r="N107" s="8">
        <v>174</v>
      </c>
      <c r="O107" s="8">
        <v>21549</v>
      </c>
      <c r="P107" s="8">
        <v>0</v>
      </c>
      <c r="Q107" s="8">
        <v>0</v>
      </c>
      <c r="R107" s="8">
        <v>131</v>
      </c>
      <c r="S107" s="8">
        <v>0</v>
      </c>
      <c r="T107" s="8">
        <v>0</v>
      </c>
      <c r="U107" s="8">
        <v>827</v>
      </c>
    </row>
    <row r="108" spans="1:21" ht="12.75">
      <c r="A108" s="8" t="s">
        <v>31</v>
      </c>
      <c r="B108" s="8">
        <v>1</v>
      </c>
      <c r="C108" s="8" t="s">
        <v>28</v>
      </c>
      <c r="D108" s="8" t="s">
        <v>40</v>
      </c>
      <c r="E108" s="8" t="s">
        <v>104</v>
      </c>
      <c r="F108" s="6">
        <f>Table13[[#This Row],[AMOUNT_BRK]]/Table13[[#This Row],[AMOUNT_CLASS]]</f>
        <v>0.0016534984902407126</v>
      </c>
      <c r="G108" s="7">
        <f>Table13[[#This Row],[ORDERS_BRK]]/Table13[[#This Row],[ORDERS_CLASS]]</f>
        <v>0.005747126436781609</v>
      </c>
      <c r="H108" s="7">
        <f>Table13[[#This Row],[PASS_BRK]]/Table13[[#This Row],[ORDERS_BRK]]</f>
        <v>0</v>
      </c>
      <c r="I108" s="7">
        <f>Table13[[#This Row],[AGGR_BRK]]/Table13[[#This Row],[ORDERS_BRK]]</f>
        <v>0</v>
      </c>
      <c r="J108" s="8">
        <v>95872.5</v>
      </c>
      <c r="K108" s="8">
        <v>57981607.22</v>
      </c>
      <c r="L108" s="8">
        <v>730488246.8</v>
      </c>
      <c r="M108" s="8">
        <v>1</v>
      </c>
      <c r="N108" s="8">
        <v>174</v>
      </c>
      <c r="O108" s="8">
        <v>21549</v>
      </c>
      <c r="P108" s="8">
        <v>0</v>
      </c>
      <c r="Q108" s="8">
        <v>0</v>
      </c>
      <c r="R108" s="8">
        <v>131</v>
      </c>
      <c r="S108" s="8">
        <v>0</v>
      </c>
      <c r="T108" s="8">
        <v>0</v>
      </c>
      <c r="U108" s="8">
        <v>827</v>
      </c>
    </row>
    <row r="109" spans="1:21" ht="12.75">
      <c r="A109" s="8" t="s">
        <v>31</v>
      </c>
      <c r="B109" s="8">
        <v>1</v>
      </c>
      <c r="C109" s="8" t="s">
        <v>28</v>
      </c>
      <c r="D109" s="8" t="s">
        <v>45</v>
      </c>
      <c r="E109" s="8" t="s">
        <v>120</v>
      </c>
      <c r="F109" s="6">
        <f>Table13[[#This Row],[AMOUNT_BRK]]/Table13[[#This Row],[AMOUNT_CLASS]]</f>
        <v>0.001633742225195254</v>
      </c>
      <c r="G109" s="7">
        <f>Table13[[#This Row],[ORDERS_BRK]]/Table13[[#This Row],[ORDERS_CLASS]]</f>
        <v>0.005747126436781609</v>
      </c>
      <c r="H109" s="7">
        <f>Table13[[#This Row],[PASS_BRK]]/Table13[[#This Row],[ORDERS_BRK]]</f>
        <v>0</v>
      </c>
      <c r="I109" s="7">
        <f>Table13[[#This Row],[AGGR_BRK]]/Table13[[#This Row],[ORDERS_BRK]]</f>
        <v>0</v>
      </c>
      <c r="J109" s="8">
        <v>94727</v>
      </c>
      <c r="K109" s="8">
        <v>57981607.22</v>
      </c>
      <c r="L109" s="8">
        <v>730488246.8</v>
      </c>
      <c r="M109" s="8">
        <v>1</v>
      </c>
      <c r="N109" s="8">
        <v>174</v>
      </c>
      <c r="O109" s="8">
        <v>21549</v>
      </c>
      <c r="P109" s="8">
        <v>0</v>
      </c>
      <c r="Q109" s="8">
        <v>0</v>
      </c>
      <c r="R109" s="8">
        <v>131</v>
      </c>
      <c r="S109" s="8">
        <v>0</v>
      </c>
      <c r="T109" s="8">
        <v>0</v>
      </c>
      <c r="U109" s="8">
        <v>827</v>
      </c>
    </row>
    <row r="110" spans="1:21" ht="12.75">
      <c r="A110" s="8" t="s">
        <v>31</v>
      </c>
      <c r="B110" s="8">
        <v>2</v>
      </c>
      <c r="C110" s="8" t="s">
        <v>24</v>
      </c>
      <c r="D110" s="8" t="s">
        <v>36</v>
      </c>
      <c r="E110" s="8" t="s">
        <v>66</v>
      </c>
      <c r="F110" s="6">
        <f>Table13[[#This Row],[AMOUNT_BRK]]/Table13[[#This Row],[AMOUNT_CLASS]]</f>
        <v>0.6273882805677468</v>
      </c>
      <c r="G110" s="7">
        <f>Table13[[#This Row],[ORDERS_BRK]]/Table13[[#This Row],[ORDERS_CLASS]]</f>
        <v>0.25</v>
      </c>
      <c r="H110" s="7">
        <f>Table13[[#This Row],[PASS_BRK]]/Table13[[#This Row],[ORDERS_BRK]]</f>
        <v>0</v>
      </c>
      <c r="I110" s="7">
        <f>Table13[[#This Row],[AGGR_BRK]]/Table13[[#This Row],[ORDERS_BRK]]</f>
        <v>0</v>
      </c>
      <c r="J110" s="8">
        <v>2086079.821</v>
      </c>
      <c r="K110" s="8">
        <v>3325021.977</v>
      </c>
      <c r="L110" s="8">
        <v>730488246.8</v>
      </c>
      <c r="M110" s="8">
        <v>2</v>
      </c>
      <c r="N110" s="8">
        <v>8</v>
      </c>
      <c r="O110" s="8">
        <v>21549</v>
      </c>
      <c r="P110" s="8">
        <v>0</v>
      </c>
      <c r="Q110" s="8">
        <v>0</v>
      </c>
      <c r="R110" s="8">
        <v>131</v>
      </c>
      <c r="S110" s="8">
        <v>0</v>
      </c>
      <c r="T110" s="8">
        <v>0</v>
      </c>
      <c r="U110" s="8">
        <v>827</v>
      </c>
    </row>
    <row r="111" spans="1:21" ht="12.75">
      <c r="A111" s="8" t="s">
        <v>31</v>
      </c>
      <c r="B111" s="8">
        <v>2</v>
      </c>
      <c r="C111" s="8" t="s">
        <v>24</v>
      </c>
      <c r="D111" s="8" t="s">
        <v>70</v>
      </c>
      <c r="E111" s="8" t="s">
        <v>71</v>
      </c>
      <c r="F111" s="6">
        <f>Table13[[#This Row],[AMOUNT_BRK]]/Table13[[#This Row],[AMOUNT_CLASS]]</f>
        <v>0.14806743119460591</v>
      </c>
      <c r="G111" s="7">
        <f>Table13[[#This Row],[ORDERS_BRK]]/Table13[[#This Row],[ORDERS_CLASS]]</f>
        <v>0.25</v>
      </c>
      <c r="H111" s="7">
        <f>Table13[[#This Row],[PASS_BRK]]/Table13[[#This Row],[ORDERS_BRK]]</f>
        <v>0</v>
      </c>
      <c r="I111" s="7">
        <f>Table13[[#This Row],[AGGR_BRK]]/Table13[[#This Row],[ORDERS_BRK]]</f>
        <v>0</v>
      </c>
      <c r="J111" s="8">
        <v>492327.4628</v>
      </c>
      <c r="K111" s="8">
        <v>3325021.977</v>
      </c>
      <c r="L111" s="8">
        <v>730488246.8</v>
      </c>
      <c r="M111" s="8">
        <v>2</v>
      </c>
      <c r="N111" s="8">
        <v>8</v>
      </c>
      <c r="O111" s="8">
        <v>21549</v>
      </c>
      <c r="P111" s="8">
        <v>0</v>
      </c>
      <c r="Q111" s="8">
        <v>0</v>
      </c>
      <c r="R111" s="8">
        <v>131</v>
      </c>
      <c r="S111" s="8">
        <v>0</v>
      </c>
      <c r="T111" s="8">
        <v>0</v>
      </c>
      <c r="U111" s="8">
        <v>827</v>
      </c>
    </row>
    <row r="112" spans="1:21" ht="12.75">
      <c r="A112" s="8" t="s">
        <v>31</v>
      </c>
      <c r="B112" s="8">
        <v>2</v>
      </c>
      <c r="C112" s="8" t="s">
        <v>24</v>
      </c>
      <c r="D112" s="8" t="s">
        <v>80</v>
      </c>
      <c r="E112" s="8" t="s">
        <v>114</v>
      </c>
      <c r="F112" s="6">
        <f>Table13[[#This Row],[AMOUNT_BRK]]/Table13[[#This Row],[AMOUNT_CLASS]]</f>
        <v>0.08756820241010997</v>
      </c>
      <c r="G112" s="7">
        <f>Table13[[#This Row],[ORDERS_BRK]]/Table13[[#This Row],[ORDERS_CLASS]]</f>
        <v>0.125</v>
      </c>
      <c r="H112" s="7">
        <f>Table13[[#This Row],[PASS_BRK]]/Table13[[#This Row],[ORDERS_BRK]]</f>
        <v>0</v>
      </c>
      <c r="I112" s="7">
        <f>Table13[[#This Row],[AGGR_BRK]]/Table13[[#This Row],[ORDERS_BRK]]</f>
        <v>0</v>
      </c>
      <c r="J112" s="8">
        <v>291166.1975</v>
      </c>
      <c r="K112" s="8">
        <v>3325021.977</v>
      </c>
      <c r="L112" s="8">
        <v>730488246.8</v>
      </c>
      <c r="M112" s="8">
        <v>1</v>
      </c>
      <c r="N112" s="8">
        <v>8</v>
      </c>
      <c r="O112" s="8">
        <v>21549</v>
      </c>
      <c r="P112" s="8">
        <v>0</v>
      </c>
      <c r="Q112" s="8">
        <v>0</v>
      </c>
      <c r="R112" s="8">
        <v>131</v>
      </c>
      <c r="S112" s="8">
        <v>0</v>
      </c>
      <c r="T112" s="8">
        <v>0</v>
      </c>
      <c r="U112" s="8">
        <v>827</v>
      </c>
    </row>
    <row r="113" spans="1:21" ht="12.75">
      <c r="A113" s="8" t="s">
        <v>31</v>
      </c>
      <c r="B113" s="8">
        <v>2</v>
      </c>
      <c r="C113" s="8" t="s">
        <v>24</v>
      </c>
      <c r="D113" s="8" t="s">
        <v>41</v>
      </c>
      <c r="E113" s="8" t="s">
        <v>100</v>
      </c>
      <c r="F113" s="6">
        <f>Table13[[#This Row],[AMOUNT_BRK]]/Table13[[#This Row],[AMOUNT_CLASS]]</f>
        <v>0.05946231323210289</v>
      </c>
      <c r="G113" s="7">
        <f>Table13[[#This Row],[ORDERS_BRK]]/Table13[[#This Row],[ORDERS_CLASS]]</f>
        <v>0.125</v>
      </c>
      <c r="H113" s="7">
        <f>Table13[[#This Row],[PASS_BRK]]/Table13[[#This Row],[ORDERS_BRK]]</f>
        <v>0</v>
      </c>
      <c r="I113" s="7">
        <f>Table13[[#This Row],[AGGR_BRK]]/Table13[[#This Row],[ORDERS_BRK]]</f>
        <v>0</v>
      </c>
      <c r="J113" s="8">
        <v>197713.4983</v>
      </c>
      <c r="K113" s="8">
        <v>3325021.977</v>
      </c>
      <c r="L113" s="8">
        <v>730488246.8</v>
      </c>
      <c r="M113" s="8">
        <v>1</v>
      </c>
      <c r="N113" s="8">
        <v>8</v>
      </c>
      <c r="O113" s="8">
        <v>21549</v>
      </c>
      <c r="P113" s="8">
        <v>0</v>
      </c>
      <c r="Q113" s="8">
        <v>0</v>
      </c>
      <c r="R113" s="8">
        <v>131</v>
      </c>
      <c r="S113" s="8">
        <v>0</v>
      </c>
      <c r="T113" s="8">
        <v>0</v>
      </c>
      <c r="U113" s="8">
        <v>827</v>
      </c>
    </row>
    <row r="114" spans="1:21" ht="12.75">
      <c r="A114" s="8" t="s">
        <v>31</v>
      </c>
      <c r="B114" s="8">
        <v>2</v>
      </c>
      <c r="C114" s="8" t="s">
        <v>24</v>
      </c>
      <c r="D114" s="8" t="s">
        <v>62</v>
      </c>
      <c r="E114" s="8" t="s">
        <v>101</v>
      </c>
      <c r="F114" s="6">
        <f>Table13[[#This Row],[AMOUNT_BRK]]/Table13[[#This Row],[AMOUNT_CLASS]]</f>
        <v>0.0580905474418162</v>
      </c>
      <c r="G114" s="7">
        <f>Table13[[#This Row],[ORDERS_BRK]]/Table13[[#This Row],[ORDERS_CLASS]]</f>
        <v>0.125</v>
      </c>
      <c r="H114" s="7">
        <f>Table13[[#This Row],[PASS_BRK]]/Table13[[#This Row],[ORDERS_BRK]]</f>
        <v>0</v>
      </c>
      <c r="I114" s="7">
        <f>Table13[[#This Row],[AGGR_BRK]]/Table13[[#This Row],[ORDERS_BRK]]</f>
        <v>0</v>
      </c>
      <c r="J114" s="8">
        <v>193152.3469</v>
      </c>
      <c r="K114" s="8">
        <v>3325021.977</v>
      </c>
      <c r="L114" s="8">
        <v>730488246.8</v>
      </c>
      <c r="M114" s="8">
        <v>1</v>
      </c>
      <c r="N114" s="8">
        <v>8</v>
      </c>
      <c r="O114" s="8">
        <v>21549</v>
      </c>
      <c r="P114" s="8">
        <v>0</v>
      </c>
      <c r="Q114" s="8">
        <v>0</v>
      </c>
      <c r="R114" s="8">
        <v>131</v>
      </c>
      <c r="S114" s="8">
        <v>0</v>
      </c>
      <c r="T114" s="8">
        <v>0</v>
      </c>
      <c r="U114" s="8">
        <v>827</v>
      </c>
    </row>
    <row r="115" spans="1:21" ht="12.75">
      <c r="A115" s="8" t="s">
        <v>31</v>
      </c>
      <c r="B115" s="8">
        <v>2</v>
      </c>
      <c r="C115" s="8" t="s">
        <v>24</v>
      </c>
      <c r="D115" s="8" t="s">
        <v>45</v>
      </c>
      <c r="E115" s="8" t="s">
        <v>120</v>
      </c>
      <c r="F115" s="6">
        <f>Table13[[#This Row],[AMOUNT_BRK]]/Table13[[#This Row],[AMOUNT_CLASS]]</f>
        <v>0.019423225015273337</v>
      </c>
      <c r="G115" s="7">
        <f>Table13[[#This Row],[ORDERS_BRK]]/Table13[[#This Row],[ORDERS_CLASS]]</f>
        <v>0.125</v>
      </c>
      <c r="H115" s="7">
        <f>Table13[[#This Row],[PASS_BRK]]/Table13[[#This Row],[ORDERS_BRK]]</f>
        <v>0</v>
      </c>
      <c r="I115" s="7">
        <f>Table13[[#This Row],[AGGR_BRK]]/Table13[[#This Row],[ORDERS_BRK]]</f>
        <v>0</v>
      </c>
      <c r="J115" s="8">
        <v>64582.65004</v>
      </c>
      <c r="K115" s="8">
        <v>3325021.977</v>
      </c>
      <c r="L115" s="8">
        <v>730488246.8</v>
      </c>
      <c r="M115" s="8">
        <v>1</v>
      </c>
      <c r="N115" s="8">
        <v>8</v>
      </c>
      <c r="O115" s="8">
        <v>21549</v>
      </c>
      <c r="P115" s="8">
        <v>0</v>
      </c>
      <c r="Q115" s="8">
        <v>0</v>
      </c>
      <c r="R115" s="8">
        <v>131</v>
      </c>
      <c r="S115" s="8">
        <v>0</v>
      </c>
      <c r="T115" s="8">
        <v>0</v>
      </c>
      <c r="U115" s="8">
        <v>827</v>
      </c>
    </row>
    <row r="116" spans="1:21" ht="12.75">
      <c r="A116" s="8" t="s">
        <v>92</v>
      </c>
      <c r="B116" s="8" t="s">
        <v>93</v>
      </c>
      <c r="C116" s="8" t="s">
        <v>24</v>
      </c>
      <c r="D116" s="8" t="s">
        <v>48</v>
      </c>
      <c r="E116" s="8" t="s">
        <v>49</v>
      </c>
      <c r="F116" s="6">
        <f>Table13[[#This Row],[AMOUNT_BRK]]/Table13[[#This Row],[AMOUNT_CLASS]]</f>
        <v>0.24823162423066536</v>
      </c>
      <c r="G116" s="7">
        <f>Table13[[#This Row],[ORDERS_BRK]]/Table13[[#This Row],[ORDERS_CLASS]]</f>
        <v>0.2672672672672673</v>
      </c>
      <c r="H116" s="7">
        <f>Table13[[#This Row],[PASS_BRK]]/Table13[[#This Row],[ORDERS_BRK]]</f>
        <v>0</v>
      </c>
      <c r="I116" s="7">
        <f>Table13[[#This Row],[AGGR_BRK]]/Table13[[#This Row],[ORDERS_BRK]]</f>
        <v>0</v>
      </c>
      <c r="J116" s="8">
        <v>24340474.24</v>
      </c>
      <c r="K116" s="8">
        <v>98055492.79</v>
      </c>
      <c r="L116" s="8">
        <v>730488246.8</v>
      </c>
      <c r="M116" s="8">
        <v>89</v>
      </c>
      <c r="N116" s="8">
        <v>333</v>
      </c>
      <c r="O116" s="8">
        <v>21549</v>
      </c>
      <c r="P116" s="8">
        <v>0</v>
      </c>
      <c r="Q116" s="8">
        <v>8</v>
      </c>
      <c r="R116" s="8">
        <v>131</v>
      </c>
      <c r="S116" s="8">
        <v>0</v>
      </c>
      <c r="T116" s="8">
        <v>23</v>
      </c>
      <c r="U116" s="8">
        <v>827</v>
      </c>
    </row>
    <row r="117" spans="1:21" ht="12.75">
      <c r="A117" s="8" t="s">
        <v>92</v>
      </c>
      <c r="B117" s="8" t="s">
        <v>93</v>
      </c>
      <c r="C117" s="8" t="s">
        <v>24</v>
      </c>
      <c r="D117" s="8" t="s">
        <v>94</v>
      </c>
      <c r="E117" s="8" t="s">
        <v>95</v>
      </c>
      <c r="F117" s="6">
        <f>Table13[[#This Row],[AMOUNT_BRK]]/Table13[[#This Row],[AMOUNT_CLASS]]</f>
        <v>0.2288610681714774</v>
      </c>
      <c r="G117" s="7">
        <f>Table13[[#This Row],[ORDERS_BRK]]/Table13[[#This Row],[ORDERS_CLASS]]</f>
        <v>0.06606606606606606</v>
      </c>
      <c r="H117" s="7">
        <f>Table13[[#This Row],[PASS_BRK]]/Table13[[#This Row],[ORDERS_BRK]]</f>
        <v>0</v>
      </c>
      <c r="I117" s="7">
        <f>Table13[[#This Row],[AGGR_BRK]]/Table13[[#This Row],[ORDERS_BRK]]</f>
        <v>0</v>
      </c>
      <c r="J117" s="8">
        <v>22441084.82</v>
      </c>
      <c r="K117" s="8">
        <v>98055492.79</v>
      </c>
      <c r="L117" s="8">
        <v>730488246.8</v>
      </c>
      <c r="M117" s="8">
        <v>22</v>
      </c>
      <c r="N117" s="8">
        <v>333</v>
      </c>
      <c r="O117" s="8">
        <v>21549</v>
      </c>
      <c r="P117" s="8">
        <v>0</v>
      </c>
      <c r="Q117" s="8">
        <v>8</v>
      </c>
      <c r="R117" s="8">
        <v>131</v>
      </c>
      <c r="S117" s="8">
        <v>0</v>
      </c>
      <c r="T117" s="8">
        <v>23</v>
      </c>
      <c r="U117" s="8">
        <v>827</v>
      </c>
    </row>
    <row r="118" spans="1:21" ht="12.75">
      <c r="A118" s="8" t="s">
        <v>92</v>
      </c>
      <c r="B118" s="8" t="s">
        <v>93</v>
      </c>
      <c r="C118" s="8" t="s">
        <v>24</v>
      </c>
      <c r="D118" s="8" t="s">
        <v>44</v>
      </c>
      <c r="E118" s="8" t="s">
        <v>55</v>
      </c>
      <c r="F118" s="6">
        <f>Table13[[#This Row],[AMOUNT_BRK]]/Table13[[#This Row],[AMOUNT_CLASS]]</f>
        <v>0.1584717955910851</v>
      </c>
      <c r="G118" s="7">
        <f>Table13[[#This Row],[ORDERS_BRK]]/Table13[[#This Row],[ORDERS_CLASS]]</f>
        <v>0.11411411411411411</v>
      </c>
      <c r="H118" s="7">
        <f>Table13[[#This Row],[PASS_BRK]]/Table13[[#This Row],[ORDERS_BRK]]</f>
        <v>0</v>
      </c>
      <c r="I118" s="7">
        <f>Table13[[#This Row],[AGGR_BRK]]/Table13[[#This Row],[ORDERS_BRK]]</f>
        <v>0</v>
      </c>
      <c r="J118" s="8">
        <v>15539030.01</v>
      </c>
      <c r="K118" s="8">
        <v>98055492.79</v>
      </c>
      <c r="L118" s="8">
        <v>730488246.8</v>
      </c>
      <c r="M118" s="8">
        <v>38</v>
      </c>
      <c r="N118" s="8">
        <v>333</v>
      </c>
      <c r="O118" s="8">
        <v>21549</v>
      </c>
      <c r="P118" s="8">
        <v>0</v>
      </c>
      <c r="Q118" s="8">
        <v>8</v>
      </c>
      <c r="R118" s="8">
        <v>131</v>
      </c>
      <c r="S118" s="8">
        <v>0</v>
      </c>
      <c r="T118" s="8">
        <v>23</v>
      </c>
      <c r="U118" s="8">
        <v>827</v>
      </c>
    </row>
    <row r="119" spans="1:21" ht="12.75">
      <c r="A119" s="8" t="s">
        <v>92</v>
      </c>
      <c r="B119" s="8" t="s">
        <v>93</v>
      </c>
      <c r="C119" s="8" t="s">
        <v>24</v>
      </c>
      <c r="D119" s="8" t="s">
        <v>29</v>
      </c>
      <c r="E119" s="8" t="s">
        <v>53</v>
      </c>
      <c r="F119" s="6">
        <f>Table13[[#This Row],[AMOUNT_BRK]]/Table13[[#This Row],[AMOUNT_CLASS]]</f>
        <v>0.13027998704120325</v>
      </c>
      <c r="G119" s="7">
        <f>Table13[[#This Row],[ORDERS_BRK]]/Table13[[#This Row],[ORDERS_CLASS]]</f>
        <v>0.16516516516516516</v>
      </c>
      <c r="H119" s="7">
        <f>Table13[[#This Row],[PASS_BRK]]/Table13[[#This Row],[ORDERS_BRK]]</f>
        <v>0</v>
      </c>
      <c r="I119" s="7">
        <f>Table13[[#This Row],[AGGR_BRK]]/Table13[[#This Row],[ORDERS_BRK]]</f>
        <v>0</v>
      </c>
      <c r="J119" s="8">
        <v>12774668.33</v>
      </c>
      <c r="K119" s="8">
        <v>98055492.79</v>
      </c>
      <c r="L119" s="8">
        <v>730488246.8</v>
      </c>
      <c r="M119" s="8">
        <v>55</v>
      </c>
      <c r="N119" s="8">
        <v>333</v>
      </c>
      <c r="O119" s="8">
        <v>21549</v>
      </c>
      <c r="P119" s="8">
        <v>0</v>
      </c>
      <c r="Q119" s="8">
        <v>8</v>
      </c>
      <c r="R119" s="8">
        <v>131</v>
      </c>
      <c r="S119" s="8">
        <v>0</v>
      </c>
      <c r="T119" s="8">
        <v>23</v>
      </c>
      <c r="U119" s="8">
        <v>827</v>
      </c>
    </row>
    <row r="120" spans="1:21" ht="12.75">
      <c r="A120" s="8" t="s">
        <v>92</v>
      </c>
      <c r="B120" s="8" t="s">
        <v>93</v>
      </c>
      <c r="C120" s="8" t="s">
        <v>24</v>
      </c>
      <c r="D120" s="8" t="s">
        <v>26</v>
      </c>
      <c r="E120" s="8" t="s">
        <v>65</v>
      </c>
      <c r="F120" s="6">
        <f>Table13[[#This Row],[AMOUNT_BRK]]/Table13[[#This Row],[AMOUNT_CLASS]]</f>
        <v>0.04646814906900026</v>
      </c>
      <c r="G120" s="7">
        <f>Table13[[#This Row],[ORDERS_BRK]]/Table13[[#This Row],[ORDERS_CLASS]]</f>
        <v>0.03303303303303303</v>
      </c>
      <c r="H120" s="7">
        <f>Table13[[#This Row],[PASS_BRK]]/Table13[[#This Row],[ORDERS_BRK]]</f>
        <v>0</v>
      </c>
      <c r="I120" s="7">
        <f>Table13[[#This Row],[AGGR_BRK]]/Table13[[#This Row],[ORDERS_BRK]]</f>
        <v>0</v>
      </c>
      <c r="J120" s="8">
        <v>4556457.256</v>
      </c>
      <c r="K120" s="8">
        <v>98055492.79</v>
      </c>
      <c r="L120" s="8">
        <v>730488246.8</v>
      </c>
      <c r="M120" s="8">
        <v>11</v>
      </c>
      <c r="N120" s="8">
        <v>333</v>
      </c>
      <c r="O120" s="8">
        <v>21549</v>
      </c>
      <c r="P120" s="8">
        <v>0</v>
      </c>
      <c r="Q120" s="8">
        <v>8</v>
      </c>
      <c r="R120" s="8">
        <v>131</v>
      </c>
      <c r="S120" s="8">
        <v>0</v>
      </c>
      <c r="T120" s="8">
        <v>23</v>
      </c>
      <c r="U120" s="8">
        <v>827</v>
      </c>
    </row>
    <row r="121" spans="1:21" ht="12.75">
      <c r="A121" s="8" t="s">
        <v>92</v>
      </c>
      <c r="B121" s="8" t="s">
        <v>93</v>
      </c>
      <c r="C121" s="8" t="s">
        <v>24</v>
      </c>
      <c r="D121" s="8" t="s">
        <v>30</v>
      </c>
      <c r="E121" s="8"/>
      <c r="F121" s="6">
        <f>Table13[[#This Row],[AMOUNT_BRK]]/Table13[[#This Row],[AMOUNT_CLASS]]</f>
        <v>0.04637251108143658</v>
      </c>
      <c r="G121" s="7">
        <f>Table13[[#This Row],[ORDERS_BRK]]/Table13[[#This Row],[ORDERS_CLASS]]</f>
        <v>0.0990990990990991</v>
      </c>
      <c r="H121" s="7">
        <f>Table13[[#This Row],[PASS_BRK]]/Table13[[#This Row],[ORDERS_BRK]]</f>
        <v>0.696969696969697</v>
      </c>
      <c r="I121" s="7">
        <f>Table13[[#This Row],[AGGR_BRK]]/Table13[[#This Row],[ORDERS_BRK]]</f>
        <v>0.24242424242424243</v>
      </c>
      <c r="J121" s="8">
        <v>4547079.426</v>
      </c>
      <c r="K121" s="8">
        <v>98055492.79</v>
      </c>
      <c r="L121" s="8">
        <v>730488246.8</v>
      </c>
      <c r="M121" s="8">
        <v>33</v>
      </c>
      <c r="N121" s="8">
        <v>333</v>
      </c>
      <c r="O121" s="8">
        <v>21549</v>
      </c>
      <c r="P121" s="8">
        <v>8</v>
      </c>
      <c r="Q121" s="8">
        <v>8</v>
      </c>
      <c r="R121" s="8">
        <v>131</v>
      </c>
      <c r="S121" s="8">
        <v>23</v>
      </c>
      <c r="T121" s="8">
        <v>23</v>
      </c>
      <c r="U121" s="8">
        <v>827</v>
      </c>
    </row>
    <row r="122" spans="1:21" ht="12.75">
      <c r="A122" s="8" t="s">
        <v>92</v>
      </c>
      <c r="B122" s="8" t="s">
        <v>93</v>
      </c>
      <c r="C122" s="8" t="s">
        <v>24</v>
      </c>
      <c r="D122" s="8" t="s">
        <v>22</v>
      </c>
      <c r="E122" s="8" t="s">
        <v>23</v>
      </c>
      <c r="F122" s="6">
        <f>Table13[[#This Row],[AMOUNT_BRK]]/Table13[[#This Row],[AMOUNT_CLASS]]</f>
        <v>0.04146701112101973</v>
      </c>
      <c r="G122" s="7">
        <f>Table13[[#This Row],[ORDERS_BRK]]/Table13[[#This Row],[ORDERS_CLASS]]</f>
        <v>0.1021021021021021</v>
      </c>
      <c r="H122" s="7">
        <f>Table13[[#This Row],[PASS_BRK]]/Table13[[#This Row],[ORDERS_BRK]]</f>
        <v>0</v>
      </c>
      <c r="I122" s="7">
        <f>Table13[[#This Row],[AGGR_BRK]]/Table13[[#This Row],[ORDERS_BRK]]</f>
        <v>0</v>
      </c>
      <c r="J122" s="8">
        <v>4066068.21</v>
      </c>
      <c r="K122" s="8">
        <v>98055492.79</v>
      </c>
      <c r="L122" s="8">
        <v>730488246.8</v>
      </c>
      <c r="M122" s="8">
        <v>34</v>
      </c>
      <c r="N122" s="8">
        <v>333</v>
      </c>
      <c r="O122" s="8">
        <v>21549</v>
      </c>
      <c r="P122" s="8">
        <v>0</v>
      </c>
      <c r="Q122" s="8">
        <v>8</v>
      </c>
      <c r="R122" s="8">
        <v>131</v>
      </c>
      <c r="S122" s="8">
        <v>0</v>
      </c>
      <c r="T122" s="8">
        <v>23</v>
      </c>
      <c r="U122" s="8">
        <v>827</v>
      </c>
    </row>
    <row r="123" spans="1:21" ht="12.75">
      <c r="A123" s="8" t="s">
        <v>92</v>
      </c>
      <c r="B123" s="8" t="s">
        <v>93</v>
      </c>
      <c r="C123" s="8" t="s">
        <v>24</v>
      </c>
      <c r="D123" s="8" t="s">
        <v>25</v>
      </c>
      <c r="E123" s="8" t="s">
        <v>47</v>
      </c>
      <c r="F123" s="6">
        <f>Table13[[#This Row],[AMOUNT_BRK]]/Table13[[#This Row],[AMOUNT_CLASS]]</f>
        <v>0.03466866293029009</v>
      </c>
      <c r="G123" s="7">
        <f>Table13[[#This Row],[ORDERS_BRK]]/Table13[[#This Row],[ORDERS_CLASS]]</f>
        <v>0.003003003003003003</v>
      </c>
      <c r="H123" s="7">
        <f>Table13[[#This Row],[PASS_BRK]]/Table13[[#This Row],[ORDERS_BRK]]</f>
        <v>0</v>
      </c>
      <c r="I123" s="7">
        <f>Table13[[#This Row],[AGGR_BRK]]/Table13[[#This Row],[ORDERS_BRK]]</f>
        <v>0</v>
      </c>
      <c r="J123" s="8">
        <v>3399452.828</v>
      </c>
      <c r="K123" s="8">
        <v>98055492.79</v>
      </c>
      <c r="L123" s="8">
        <v>730488246.8</v>
      </c>
      <c r="M123" s="8">
        <v>1</v>
      </c>
      <c r="N123" s="8">
        <v>333</v>
      </c>
      <c r="O123" s="8">
        <v>21549</v>
      </c>
      <c r="P123" s="8">
        <v>0</v>
      </c>
      <c r="Q123" s="8">
        <v>8</v>
      </c>
      <c r="R123" s="8">
        <v>131</v>
      </c>
      <c r="S123" s="8">
        <v>0</v>
      </c>
      <c r="T123" s="8">
        <v>23</v>
      </c>
      <c r="U123" s="8">
        <v>827</v>
      </c>
    </row>
    <row r="124" spans="1:21" ht="12.75">
      <c r="A124" s="8" t="s">
        <v>92</v>
      </c>
      <c r="B124" s="8" t="s">
        <v>93</v>
      </c>
      <c r="C124" s="8" t="s">
        <v>24</v>
      </c>
      <c r="D124" s="8" t="s">
        <v>57</v>
      </c>
      <c r="E124" s="8" t="s">
        <v>58</v>
      </c>
      <c r="F124" s="6">
        <f>Table13[[#This Row],[AMOUNT_BRK]]/Table13[[#This Row],[AMOUNT_CLASS]]</f>
        <v>0.02169005957223541</v>
      </c>
      <c r="G124" s="7">
        <f>Table13[[#This Row],[ORDERS_BRK]]/Table13[[#This Row],[ORDERS_CLASS]]</f>
        <v>0.015015015015015015</v>
      </c>
      <c r="H124" s="7">
        <f>Table13[[#This Row],[PASS_BRK]]/Table13[[#This Row],[ORDERS_BRK]]</f>
        <v>0</v>
      </c>
      <c r="I124" s="7">
        <f>Table13[[#This Row],[AGGR_BRK]]/Table13[[#This Row],[ORDERS_BRK]]</f>
        <v>0</v>
      </c>
      <c r="J124" s="8">
        <v>2126829.48</v>
      </c>
      <c r="K124" s="8">
        <v>98055492.79</v>
      </c>
      <c r="L124" s="8">
        <v>730488246.8</v>
      </c>
      <c r="M124" s="8">
        <v>5</v>
      </c>
      <c r="N124" s="8">
        <v>333</v>
      </c>
      <c r="O124" s="8">
        <v>21549</v>
      </c>
      <c r="P124" s="8">
        <v>0</v>
      </c>
      <c r="Q124" s="8">
        <v>8</v>
      </c>
      <c r="R124" s="8">
        <v>131</v>
      </c>
      <c r="S124" s="8">
        <v>0</v>
      </c>
      <c r="T124" s="8">
        <v>23</v>
      </c>
      <c r="U124" s="8">
        <v>827</v>
      </c>
    </row>
    <row r="125" spans="1:21" ht="12.75">
      <c r="A125" s="8" t="s">
        <v>92</v>
      </c>
      <c r="B125" s="8" t="s">
        <v>93</v>
      </c>
      <c r="C125" s="8" t="s">
        <v>24</v>
      </c>
      <c r="D125" s="8" t="s">
        <v>26</v>
      </c>
      <c r="E125" s="8" t="s">
        <v>56</v>
      </c>
      <c r="F125" s="6">
        <f>Table13[[#This Row],[AMOUNT_BRK]]/Table13[[#This Row],[AMOUNT_CLASS]]</f>
        <v>0.017581905897838892</v>
      </c>
      <c r="G125" s="7">
        <f>Table13[[#This Row],[ORDERS_BRK]]/Table13[[#This Row],[ORDERS_CLASS]]</f>
        <v>0.003003003003003003</v>
      </c>
      <c r="H125" s="7">
        <f>Table13[[#This Row],[PASS_BRK]]/Table13[[#This Row],[ORDERS_BRK]]</f>
        <v>0</v>
      </c>
      <c r="I125" s="7">
        <f>Table13[[#This Row],[AGGR_BRK]]/Table13[[#This Row],[ORDERS_BRK]]</f>
        <v>0</v>
      </c>
      <c r="J125" s="8">
        <v>1724002.447</v>
      </c>
      <c r="K125" s="8">
        <v>98055492.79</v>
      </c>
      <c r="L125" s="8">
        <v>730488246.8</v>
      </c>
      <c r="M125" s="8">
        <v>1</v>
      </c>
      <c r="N125" s="8">
        <v>333</v>
      </c>
      <c r="O125" s="8">
        <v>21549</v>
      </c>
      <c r="P125" s="8">
        <v>0</v>
      </c>
      <c r="Q125" s="8">
        <v>8</v>
      </c>
      <c r="R125" s="8">
        <v>131</v>
      </c>
      <c r="S125" s="8">
        <v>0</v>
      </c>
      <c r="T125" s="8">
        <v>23</v>
      </c>
      <c r="U125" s="8">
        <v>827</v>
      </c>
    </row>
    <row r="126" spans="1:21" ht="12.75">
      <c r="A126" s="8" t="s">
        <v>92</v>
      </c>
      <c r="B126" s="8" t="s">
        <v>93</v>
      </c>
      <c r="C126" s="8" t="s">
        <v>24</v>
      </c>
      <c r="D126" s="8" t="s">
        <v>59</v>
      </c>
      <c r="E126" s="8" t="s">
        <v>60</v>
      </c>
      <c r="F126" s="6">
        <f>Table13[[#This Row],[AMOUNT_BRK]]/Table13[[#This Row],[AMOUNT_CLASS]]</f>
        <v>0.01376740898025117</v>
      </c>
      <c r="G126" s="7">
        <f>Table13[[#This Row],[ORDERS_BRK]]/Table13[[#This Row],[ORDERS_CLASS]]</f>
        <v>0.0960960960960961</v>
      </c>
      <c r="H126" s="7">
        <f>Table13[[#This Row],[PASS_BRK]]/Table13[[#This Row],[ORDERS_BRK]]</f>
        <v>0</v>
      </c>
      <c r="I126" s="7">
        <f>Table13[[#This Row],[AGGR_BRK]]/Table13[[#This Row],[ORDERS_BRK]]</f>
        <v>0</v>
      </c>
      <c r="J126" s="8">
        <v>1349970.072</v>
      </c>
      <c r="K126" s="8">
        <v>98055492.79</v>
      </c>
      <c r="L126" s="8">
        <v>730488246.8</v>
      </c>
      <c r="M126" s="8">
        <v>32</v>
      </c>
      <c r="N126" s="8">
        <v>333</v>
      </c>
      <c r="O126" s="8">
        <v>21549</v>
      </c>
      <c r="P126" s="8">
        <v>0</v>
      </c>
      <c r="Q126" s="8">
        <v>8</v>
      </c>
      <c r="R126" s="8">
        <v>131</v>
      </c>
      <c r="S126" s="8">
        <v>0</v>
      </c>
      <c r="T126" s="8">
        <v>23</v>
      </c>
      <c r="U126" s="8">
        <v>827</v>
      </c>
    </row>
    <row r="127" spans="1:21" ht="12.75">
      <c r="A127" s="8" t="s">
        <v>92</v>
      </c>
      <c r="B127" s="8" t="s">
        <v>93</v>
      </c>
      <c r="C127" s="8" t="s">
        <v>24</v>
      </c>
      <c r="D127" s="8" t="s">
        <v>45</v>
      </c>
      <c r="E127" s="8" t="s">
        <v>120</v>
      </c>
      <c r="F127" s="6">
        <f>Table13[[#This Row],[AMOUNT_BRK]]/Table13[[#This Row],[AMOUNT_CLASS]]</f>
        <v>0.00650461933495118</v>
      </c>
      <c r="G127" s="7">
        <f>Table13[[#This Row],[ORDERS_BRK]]/Table13[[#This Row],[ORDERS_CLASS]]</f>
        <v>0.024024024024024024</v>
      </c>
      <c r="H127" s="7">
        <f>Table13[[#This Row],[PASS_BRK]]/Table13[[#This Row],[ORDERS_BRK]]</f>
        <v>0</v>
      </c>
      <c r="I127" s="7">
        <f>Table13[[#This Row],[AGGR_BRK]]/Table13[[#This Row],[ORDERS_BRK]]</f>
        <v>0</v>
      </c>
      <c r="J127" s="8">
        <v>637813.6543</v>
      </c>
      <c r="K127" s="8">
        <v>98055492.79</v>
      </c>
      <c r="L127" s="8">
        <v>730488246.8</v>
      </c>
      <c r="M127" s="8">
        <v>8</v>
      </c>
      <c r="N127" s="8">
        <v>333</v>
      </c>
      <c r="O127" s="8">
        <v>21549</v>
      </c>
      <c r="P127" s="8">
        <v>0</v>
      </c>
      <c r="Q127" s="8">
        <v>8</v>
      </c>
      <c r="R127" s="8">
        <v>131</v>
      </c>
      <c r="S127" s="8">
        <v>0</v>
      </c>
      <c r="T127" s="8">
        <v>23</v>
      </c>
      <c r="U127" s="8">
        <v>827</v>
      </c>
    </row>
    <row r="128" spans="1:21" ht="12.75">
      <c r="A128" s="8" t="s">
        <v>92</v>
      </c>
      <c r="B128" s="8" t="s">
        <v>93</v>
      </c>
      <c r="C128" s="8" t="s">
        <v>24</v>
      </c>
      <c r="D128" s="8" t="s">
        <v>30</v>
      </c>
      <c r="E128" s="8"/>
      <c r="F128" s="6">
        <f>Table13[[#This Row],[AMOUNT_BRK]]/Table13[[#This Row],[AMOUNT_CLASS]]</f>
        <v>0.0028898657937181734</v>
      </c>
      <c r="G128" s="7">
        <f>Table13[[#This Row],[ORDERS_BRK]]/Table13[[#This Row],[ORDERS_CLASS]]</f>
        <v>0.003003003003003003</v>
      </c>
      <c r="H128" s="7">
        <f>Table13[[#This Row],[PASS_BRK]]/Table13[[#This Row],[ORDERS_BRK]]</f>
        <v>0</v>
      </c>
      <c r="I128" s="7">
        <f>Table13[[#This Row],[AGGR_BRK]]/Table13[[#This Row],[ORDERS_BRK]]</f>
        <v>0</v>
      </c>
      <c r="J128" s="8">
        <v>283367.2145</v>
      </c>
      <c r="K128" s="8">
        <v>98055492.79</v>
      </c>
      <c r="L128" s="8">
        <v>730488246.8</v>
      </c>
      <c r="M128" s="8">
        <v>1</v>
      </c>
      <c r="N128" s="8">
        <v>333</v>
      </c>
      <c r="O128" s="8">
        <v>21549</v>
      </c>
      <c r="P128" s="8">
        <v>0</v>
      </c>
      <c r="Q128" s="8">
        <v>8</v>
      </c>
      <c r="R128" s="8">
        <v>131</v>
      </c>
      <c r="S128" s="8">
        <v>0</v>
      </c>
      <c r="T128" s="8">
        <v>23</v>
      </c>
      <c r="U128" s="8">
        <v>827</v>
      </c>
    </row>
    <row r="129" spans="1:21" ht="12.75">
      <c r="A129" s="8" t="s">
        <v>92</v>
      </c>
      <c r="B129" s="8" t="s">
        <v>93</v>
      </c>
      <c r="C129" s="8" t="s">
        <v>24</v>
      </c>
      <c r="D129" s="8" t="s">
        <v>30</v>
      </c>
      <c r="E129" s="8"/>
      <c r="F129" s="6">
        <f>Table13[[#This Row],[AMOUNT_BRK]]/Table13[[#This Row],[AMOUNT_CLASS]]</f>
        <v>0.002745331162391071</v>
      </c>
      <c r="G129" s="7">
        <f>Table13[[#This Row],[ORDERS_BRK]]/Table13[[#This Row],[ORDERS_CLASS]]</f>
        <v>0.009009009009009009</v>
      </c>
      <c r="H129" s="7">
        <f>Table13[[#This Row],[PASS_BRK]]/Table13[[#This Row],[ORDERS_BRK]]</f>
        <v>0</v>
      </c>
      <c r="I129" s="7">
        <f>Table13[[#This Row],[AGGR_BRK]]/Table13[[#This Row],[ORDERS_BRK]]</f>
        <v>0</v>
      </c>
      <c r="J129" s="8">
        <v>269194.8</v>
      </c>
      <c r="K129" s="8">
        <v>98055492.79</v>
      </c>
      <c r="L129" s="8">
        <v>730488246.8</v>
      </c>
      <c r="M129" s="8">
        <v>3</v>
      </c>
      <c r="N129" s="8">
        <v>333</v>
      </c>
      <c r="O129" s="8">
        <v>21549</v>
      </c>
      <c r="P129" s="8">
        <v>0</v>
      </c>
      <c r="Q129" s="8">
        <v>8</v>
      </c>
      <c r="R129" s="8">
        <v>131</v>
      </c>
      <c r="S129" s="8">
        <v>0</v>
      </c>
      <c r="T129" s="8">
        <v>23</v>
      </c>
      <c r="U129" s="8">
        <v>827</v>
      </c>
    </row>
    <row r="130" spans="1:21" ht="12.75">
      <c r="A130" s="8" t="s">
        <v>92</v>
      </c>
      <c r="B130" s="8" t="s">
        <v>93</v>
      </c>
      <c r="C130" s="8" t="s">
        <v>28</v>
      </c>
      <c r="D130" s="8" t="s">
        <v>48</v>
      </c>
      <c r="E130" s="8" t="s">
        <v>49</v>
      </c>
      <c r="F130" s="6">
        <f>Table13[[#This Row],[AMOUNT_BRK]]/Table13[[#This Row],[AMOUNT_CLASS]]</f>
        <v>0.3567645775647148</v>
      </c>
      <c r="G130" s="7">
        <f>Table13[[#This Row],[ORDERS_BRK]]/Table13[[#This Row],[ORDERS_CLASS]]</f>
        <v>0.2781586679725759</v>
      </c>
      <c r="H130" s="7">
        <f>Table13[[#This Row],[PASS_BRK]]/Table13[[#This Row],[ORDERS_BRK]]</f>
        <v>0</v>
      </c>
      <c r="I130" s="7">
        <f>Table13[[#This Row],[AGGR_BRK]]/Table13[[#This Row],[ORDERS_BRK]]</f>
        <v>0</v>
      </c>
      <c r="J130" s="8">
        <v>49898470.43</v>
      </c>
      <c r="K130" s="8">
        <v>139863858.6</v>
      </c>
      <c r="L130" s="8">
        <v>730488246.8</v>
      </c>
      <c r="M130" s="8">
        <v>284</v>
      </c>
      <c r="N130" s="8">
        <v>1021</v>
      </c>
      <c r="O130" s="8">
        <v>21549</v>
      </c>
      <c r="P130" s="8">
        <v>0</v>
      </c>
      <c r="Q130" s="8">
        <v>23</v>
      </c>
      <c r="R130" s="8">
        <v>131</v>
      </c>
      <c r="S130" s="8">
        <v>0</v>
      </c>
      <c r="T130" s="8">
        <v>100</v>
      </c>
      <c r="U130" s="8">
        <v>827</v>
      </c>
    </row>
    <row r="131" spans="1:21" ht="12.75">
      <c r="A131" s="8" t="s">
        <v>92</v>
      </c>
      <c r="B131" s="8" t="s">
        <v>93</v>
      </c>
      <c r="C131" s="8" t="s">
        <v>28</v>
      </c>
      <c r="D131" s="8" t="s">
        <v>44</v>
      </c>
      <c r="E131" s="8" t="s">
        <v>55</v>
      </c>
      <c r="F131" s="6">
        <f>Table13[[#This Row],[AMOUNT_BRK]]/Table13[[#This Row],[AMOUNT_CLASS]]</f>
        <v>0.16096575530914176</v>
      </c>
      <c r="G131" s="7">
        <f>Table13[[#This Row],[ORDERS_BRK]]/Table13[[#This Row],[ORDERS_CLASS]]</f>
        <v>0.13222331047992164</v>
      </c>
      <c r="H131" s="7">
        <f>Table13[[#This Row],[PASS_BRK]]/Table13[[#This Row],[ORDERS_BRK]]</f>
        <v>0</v>
      </c>
      <c r="I131" s="7">
        <f>Table13[[#This Row],[AGGR_BRK]]/Table13[[#This Row],[ORDERS_BRK]]</f>
        <v>0</v>
      </c>
      <c r="J131" s="8">
        <v>22513291.64</v>
      </c>
      <c r="K131" s="8">
        <v>139863858.6</v>
      </c>
      <c r="L131" s="8">
        <v>730488246.8</v>
      </c>
      <c r="M131" s="8">
        <v>135</v>
      </c>
      <c r="N131" s="8">
        <v>1021</v>
      </c>
      <c r="O131" s="8">
        <v>21549</v>
      </c>
      <c r="P131" s="8">
        <v>0</v>
      </c>
      <c r="Q131" s="8">
        <v>23</v>
      </c>
      <c r="R131" s="8">
        <v>131</v>
      </c>
      <c r="S131" s="8">
        <v>0</v>
      </c>
      <c r="T131" s="8">
        <v>100</v>
      </c>
      <c r="U131" s="8">
        <v>827</v>
      </c>
    </row>
    <row r="132" spans="1:21" ht="12.75">
      <c r="A132" s="8" t="s">
        <v>92</v>
      </c>
      <c r="B132" s="8" t="s">
        <v>93</v>
      </c>
      <c r="C132" s="8" t="s">
        <v>28</v>
      </c>
      <c r="D132" s="8" t="s">
        <v>30</v>
      </c>
      <c r="E132" s="8"/>
      <c r="F132" s="6">
        <f>Table13[[#This Row],[AMOUNT_BRK]]/Table13[[#This Row],[AMOUNT_CLASS]]</f>
        <v>0.13399793297280016</v>
      </c>
      <c r="G132" s="7">
        <f>Table13[[#This Row],[ORDERS_BRK]]/Table13[[#This Row],[ORDERS_CLASS]]</f>
        <v>0.12047012732615084</v>
      </c>
      <c r="H132" s="7">
        <f>Table13[[#This Row],[PASS_BRK]]/Table13[[#This Row],[ORDERS_BRK]]</f>
        <v>0.8130081300813008</v>
      </c>
      <c r="I132" s="7">
        <f>Table13[[#This Row],[AGGR_BRK]]/Table13[[#This Row],[ORDERS_BRK]]</f>
        <v>0.18699186991869918</v>
      </c>
      <c r="J132" s="8">
        <v>18741467.95</v>
      </c>
      <c r="K132" s="8">
        <v>139863858.6</v>
      </c>
      <c r="L132" s="8">
        <v>730488246.8</v>
      </c>
      <c r="M132" s="8">
        <v>123</v>
      </c>
      <c r="N132" s="8">
        <v>1021</v>
      </c>
      <c r="O132" s="8">
        <v>21549</v>
      </c>
      <c r="P132" s="8">
        <v>23</v>
      </c>
      <c r="Q132" s="8">
        <v>23</v>
      </c>
      <c r="R132" s="8">
        <v>131</v>
      </c>
      <c r="S132" s="8">
        <v>100</v>
      </c>
      <c r="T132" s="8">
        <v>100</v>
      </c>
      <c r="U132" s="8">
        <v>827</v>
      </c>
    </row>
    <row r="133" spans="1:21" ht="12.75">
      <c r="A133" s="8" t="s">
        <v>92</v>
      </c>
      <c r="B133" s="8" t="s">
        <v>93</v>
      </c>
      <c r="C133" s="8" t="s">
        <v>28</v>
      </c>
      <c r="D133" s="8" t="s">
        <v>29</v>
      </c>
      <c r="E133" s="8" t="s">
        <v>53</v>
      </c>
      <c r="F133" s="6">
        <f>Table13[[#This Row],[AMOUNT_BRK]]/Table13[[#This Row],[AMOUNT_CLASS]]</f>
        <v>0.11774946018828054</v>
      </c>
      <c r="G133" s="7">
        <f>Table13[[#This Row],[ORDERS_BRK]]/Table13[[#This Row],[ORDERS_CLASS]]</f>
        <v>0.098922624877571</v>
      </c>
      <c r="H133" s="7">
        <f>Table13[[#This Row],[PASS_BRK]]/Table13[[#This Row],[ORDERS_BRK]]</f>
        <v>0</v>
      </c>
      <c r="I133" s="7">
        <f>Table13[[#This Row],[AGGR_BRK]]/Table13[[#This Row],[ORDERS_BRK]]</f>
        <v>0</v>
      </c>
      <c r="J133" s="8">
        <v>16468893.85</v>
      </c>
      <c r="K133" s="8">
        <v>139863858.6</v>
      </c>
      <c r="L133" s="8">
        <v>730488246.8</v>
      </c>
      <c r="M133" s="8">
        <v>101</v>
      </c>
      <c r="N133" s="8">
        <v>1021</v>
      </c>
      <c r="O133" s="8">
        <v>21549</v>
      </c>
      <c r="P133" s="8">
        <v>0</v>
      </c>
      <c r="Q133" s="8">
        <v>23</v>
      </c>
      <c r="R133" s="8">
        <v>131</v>
      </c>
      <c r="S133" s="8">
        <v>0</v>
      </c>
      <c r="T133" s="8">
        <v>100</v>
      </c>
      <c r="U133" s="8">
        <v>827</v>
      </c>
    </row>
    <row r="134" spans="1:21" ht="12.75">
      <c r="A134" s="8" t="s">
        <v>92</v>
      </c>
      <c r="B134" s="8" t="s">
        <v>93</v>
      </c>
      <c r="C134" s="8" t="s">
        <v>28</v>
      </c>
      <c r="D134" s="8" t="s">
        <v>22</v>
      </c>
      <c r="E134" s="8" t="s">
        <v>23</v>
      </c>
      <c r="F134" s="6">
        <f>Table13[[#This Row],[AMOUNT_BRK]]/Table13[[#This Row],[AMOUNT_CLASS]]</f>
        <v>0.06886637578437294</v>
      </c>
      <c r="G134" s="7">
        <f>Table13[[#This Row],[ORDERS_BRK]]/Table13[[#This Row],[ORDERS_CLASS]]</f>
        <v>0.14495592556317335</v>
      </c>
      <c r="H134" s="7">
        <f>Table13[[#This Row],[PASS_BRK]]/Table13[[#This Row],[ORDERS_BRK]]</f>
        <v>0</v>
      </c>
      <c r="I134" s="7">
        <f>Table13[[#This Row],[AGGR_BRK]]/Table13[[#This Row],[ORDERS_BRK]]</f>
        <v>0</v>
      </c>
      <c r="J134" s="8">
        <v>9631917.045</v>
      </c>
      <c r="K134" s="8">
        <v>139863858.6</v>
      </c>
      <c r="L134" s="8">
        <v>730488246.8</v>
      </c>
      <c r="M134" s="8">
        <v>148</v>
      </c>
      <c r="N134" s="8">
        <v>1021</v>
      </c>
      <c r="O134" s="8">
        <v>21549</v>
      </c>
      <c r="P134" s="8">
        <v>0</v>
      </c>
      <c r="Q134" s="8">
        <v>23</v>
      </c>
      <c r="R134" s="8">
        <v>131</v>
      </c>
      <c r="S134" s="8">
        <v>0</v>
      </c>
      <c r="T134" s="8">
        <v>100</v>
      </c>
      <c r="U134" s="8">
        <v>827</v>
      </c>
    </row>
    <row r="135" spans="1:21" ht="12.75">
      <c r="A135" s="8" t="s">
        <v>92</v>
      </c>
      <c r="B135" s="8" t="s">
        <v>93</v>
      </c>
      <c r="C135" s="8" t="s">
        <v>28</v>
      </c>
      <c r="D135" s="8" t="s">
        <v>94</v>
      </c>
      <c r="E135" s="8" t="s">
        <v>95</v>
      </c>
      <c r="F135" s="6">
        <f>Table13[[#This Row],[AMOUNT_BRK]]/Table13[[#This Row],[AMOUNT_CLASS]]</f>
        <v>0.05816170889625378</v>
      </c>
      <c r="G135" s="7">
        <f>Table13[[#This Row],[ORDERS_BRK]]/Table13[[#This Row],[ORDERS_CLASS]]</f>
        <v>0.05582761998041136</v>
      </c>
      <c r="H135" s="7">
        <f>Table13[[#This Row],[PASS_BRK]]/Table13[[#This Row],[ORDERS_BRK]]</f>
        <v>0</v>
      </c>
      <c r="I135" s="7">
        <f>Table13[[#This Row],[AGGR_BRK]]/Table13[[#This Row],[ORDERS_BRK]]</f>
        <v>0</v>
      </c>
      <c r="J135" s="8">
        <v>8134721.029</v>
      </c>
      <c r="K135" s="8">
        <v>139863858.6</v>
      </c>
      <c r="L135" s="8">
        <v>730488246.8</v>
      </c>
      <c r="M135" s="8">
        <v>57</v>
      </c>
      <c r="N135" s="8">
        <v>1021</v>
      </c>
      <c r="O135" s="8">
        <v>21549</v>
      </c>
      <c r="P135" s="8">
        <v>0</v>
      </c>
      <c r="Q135" s="8">
        <v>23</v>
      </c>
      <c r="R135" s="8">
        <v>131</v>
      </c>
      <c r="S135" s="8">
        <v>0</v>
      </c>
      <c r="T135" s="8">
        <v>100</v>
      </c>
      <c r="U135" s="8">
        <v>827</v>
      </c>
    </row>
    <row r="136" spans="1:21" ht="12.75">
      <c r="A136" s="8" t="s">
        <v>92</v>
      </c>
      <c r="B136" s="8" t="s">
        <v>93</v>
      </c>
      <c r="C136" s="8" t="s">
        <v>28</v>
      </c>
      <c r="D136" s="8" t="s">
        <v>26</v>
      </c>
      <c r="E136" s="8" t="s">
        <v>65</v>
      </c>
      <c r="F136" s="6">
        <f>Table13[[#This Row],[AMOUNT_BRK]]/Table13[[#This Row],[AMOUNT_CLASS]]</f>
        <v>0.021383369692047093</v>
      </c>
      <c r="G136" s="7">
        <f>Table13[[#This Row],[ORDERS_BRK]]/Table13[[#This Row],[ORDERS_CLASS]]</f>
        <v>0.05190989226248776</v>
      </c>
      <c r="H136" s="7">
        <f>Table13[[#This Row],[PASS_BRK]]/Table13[[#This Row],[ORDERS_BRK]]</f>
        <v>0</v>
      </c>
      <c r="I136" s="7">
        <f>Table13[[#This Row],[AGGR_BRK]]/Table13[[#This Row],[ORDERS_BRK]]</f>
        <v>0</v>
      </c>
      <c r="J136" s="8">
        <v>2990760.595</v>
      </c>
      <c r="K136" s="8">
        <v>139863858.6</v>
      </c>
      <c r="L136" s="8">
        <v>730488246.8</v>
      </c>
      <c r="M136" s="8">
        <v>53</v>
      </c>
      <c r="N136" s="8">
        <v>1021</v>
      </c>
      <c r="O136" s="8">
        <v>21549</v>
      </c>
      <c r="P136" s="8">
        <v>0</v>
      </c>
      <c r="Q136" s="8">
        <v>23</v>
      </c>
      <c r="R136" s="8">
        <v>131</v>
      </c>
      <c r="S136" s="8">
        <v>0</v>
      </c>
      <c r="T136" s="8">
        <v>100</v>
      </c>
      <c r="U136" s="8">
        <v>827</v>
      </c>
    </row>
    <row r="137" spans="1:21" ht="12.75">
      <c r="A137" s="8" t="s">
        <v>92</v>
      </c>
      <c r="B137" s="8" t="s">
        <v>93</v>
      </c>
      <c r="C137" s="8" t="s">
        <v>28</v>
      </c>
      <c r="D137" s="8" t="s">
        <v>57</v>
      </c>
      <c r="E137" s="8" t="s">
        <v>58</v>
      </c>
      <c r="F137" s="6">
        <f>Table13[[#This Row],[AMOUNT_BRK]]/Table13[[#This Row],[AMOUNT_CLASS]]</f>
        <v>0.020310727506269444</v>
      </c>
      <c r="G137" s="7">
        <f>Table13[[#This Row],[ORDERS_BRK]]/Table13[[#This Row],[ORDERS_CLASS]]</f>
        <v>0.02644466209598433</v>
      </c>
      <c r="H137" s="7">
        <f>Table13[[#This Row],[PASS_BRK]]/Table13[[#This Row],[ORDERS_BRK]]</f>
        <v>0</v>
      </c>
      <c r="I137" s="7">
        <f>Table13[[#This Row],[AGGR_BRK]]/Table13[[#This Row],[ORDERS_BRK]]</f>
        <v>0</v>
      </c>
      <c r="J137" s="8">
        <v>2840736.72</v>
      </c>
      <c r="K137" s="8">
        <v>139863858.6</v>
      </c>
      <c r="L137" s="8">
        <v>730488246.8</v>
      </c>
      <c r="M137" s="8">
        <v>27</v>
      </c>
      <c r="N137" s="8">
        <v>1021</v>
      </c>
      <c r="O137" s="8">
        <v>21549</v>
      </c>
      <c r="P137" s="8">
        <v>0</v>
      </c>
      <c r="Q137" s="8">
        <v>23</v>
      </c>
      <c r="R137" s="8">
        <v>131</v>
      </c>
      <c r="S137" s="8">
        <v>0</v>
      </c>
      <c r="T137" s="8">
        <v>100</v>
      </c>
      <c r="U137" s="8">
        <v>827</v>
      </c>
    </row>
    <row r="138" spans="1:21" ht="12.75">
      <c r="A138" s="8" t="s">
        <v>92</v>
      </c>
      <c r="B138" s="8" t="s">
        <v>93</v>
      </c>
      <c r="C138" s="8" t="s">
        <v>28</v>
      </c>
      <c r="D138" s="8" t="s">
        <v>45</v>
      </c>
      <c r="E138" s="8" t="s">
        <v>120</v>
      </c>
      <c r="F138" s="6">
        <f>Table13[[#This Row],[AMOUNT_BRK]]/Table13[[#This Row],[AMOUNT_CLASS]]</f>
        <v>0.02001349941306424</v>
      </c>
      <c r="G138" s="7">
        <f>Table13[[#This Row],[ORDERS_BRK]]/Table13[[#This Row],[ORDERS_CLASS]]</f>
        <v>0.02056807051909892</v>
      </c>
      <c r="H138" s="7">
        <f>Table13[[#This Row],[PASS_BRK]]/Table13[[#This Row],[ORDERS_BRK]]</f>
        <v>0</v>
      </c>
      <c r="I138" s="7">
        <f>Table13[[#This Row],[AGGR_BRK]]/Table13[[#This Row],[ORDERS_BRK]]</f>
        <v>0</v>
      </c>
      <c r="J138" s="8">
        <v>2799165.252</v>
      </c>
      <c r="K138" s="8">
        <v>139863858.6</v>
      </c>
      <c r="L138" s="8">
        <v>730488246.8</v>
      </c>
      <c r="M138" s="8">
        <v>21</v>
      </c>
      <c r="N138" s="8">
        <v>1021</v>
      </c>
      <c r="O138" s="8">
        <v>21549</v>
      </c>
      <c r="P138" s="8">
        <v>0</v>
      </c>
      <c r="Q138" s="8">
        <v>23</v>
      </c>
      <c r="R138" s="8">
        <v>131</v>
      </c>
      <c r="S138" s="8">
        <v>0</v>
      </c>
      <c r="T138" s="8">
        <v>100</v>
      </c>
      <c r="U138" s="8">
        <v>827</v>
      </c>
    </row>
    <row r="139" spans="1:21" ht="12.75">
      <c r="A139" s="8" t="s">
        <v>92</v>
      </c>
      <c r="B139" s="8" t="s">
        <v>93</v>
      </c>
      <c r="C139" s="8" t="s">
        <v>28</v>
      </c>
      <c r="D139" s="8" t="s">
        <v>25</v>
      </c>
      <c r="E139" s="8" t="s">
        <v>47</v>
      </c>
      <c r="F139" s="6">
        <f>Table13[[#This Row],[AMOUNT_BRK]]/Table13[[#This Row],[AMOUNT_CLASS]]</f>
        <v>0.013748369380394029</v>
      </c>
      <c r="G139" s="7">
        <f>Table13[[#This Row],[ORDERS_BRK]]/Table13[[#This Row],[ORDERS_CLASS]]</f>
        <v>0.010773751224289911</v>
      </c>
      <c r="H139" s="7">
        <f>Table13[[#This Row],[PASS_BRK]]/Table13[[#This Row],[ORDERS_BRK]]</f>
        <v>0</v>
      </c>
      <c r="I139" s="7">
        <f>Table13[[#This Row],[AGGR_BRK]]/Table13[[#This Row],[ORDERS_BRK]]</f>
        <v>0</v>
      </c>
      <c r="J139" s="8">
        <v>1922899.991</v>
      </c>
      <c r="K139" s="8">
        <v>139863858.6</v>
      </c>
      <c r="L139" s="8">
        <v>730488246.8</v>
      </c>
      <c r="M139" s="8">
        <v>11</v>
      </c>
      <c r="N139" s="8">
        <v>1021</v>
      </c>
      <c r="O139" s="8">
        <v>21549</v>
      </c>
      <c r="P139" s="8">
        <v>0</v>
      </c>
      <c r="Q139" s="8">
        <v>23</v>
      </c>
      <c r="R139" s="8">
        <v>131</v>
      </c>
      <c r="S139" s="8">
        <v>0</v>
      </c>
      <c r="T139" s="8">
        <v>100</v>
      </c>
      <c r="U139" s="8">
        <v>827</v>
      </c>
    </row>
    <row r="140" spans="1:21" ht="12.75">
      <c r="A140" s="8" t="s">
        <v>92</v>
      </c>
      <c r="B140" s="8" t="s">
        <v>93</v>
      </c>
      <c r="C140" s="8" t="s">
        <v>28</v>
      </c>
      <c r="D140" s="8" t="s">
        <v>30</v>
      </c>
      <c r="E140" s="8"/>
      <c r="F140" s="6">
        <f>Table13[[#This Row],[AMOUNT_BRK]]/Table13[[#This Row],[AMOUNT_CLASS]]</f>
        <v>0.011158164007638782</v>
      </c>
      <c r="G140" s="7">
        <f>Table13[[#This Row],[ORDERS_BRK]]/Table13[[#This Row],[ORDERS_CLASS]]</f>
        <v>0.012732615083251714</v>
      </c>
      <c r="H140" s="7">
        <f>Table13[[#This Row],[PASS_BRK]]/Table13[[#This Row],[ORDERS_BRK]]</f>
        <v>0</v>
      </c>
      <c r="I140" s="7">
        <f>Table13[[#This Row],[AGGR_BRK]]/Table13[[#This Row],[ORDERS_BRK]]</f>
        <v>0</v>
      </c>
      <c r="J140" s="8">
        <v>1560623.873</v>
      </c>
      <c r="K140" s="8">
        <v>139863858.6</v>
      </c>
      <c r="L140" s="8">
        <v>730488246.8</v>
      </c>
      <c r="M140" s="8">
        <v>13</v>
      </c>
      <c r="N140" s="8">
        <v>1021</v>
      </c>
      <c r="O140" s="8">
        <v>21549</v>
      </c>
      <c r="P140" s="8">
        <v>0</v>
      </c>
      <c r="Q140" s="8">
        <v>23</v>
      </c>
      <c r="R140" s="8">
        <v>131</v>
      </c>
      <c r="S140" s="8">
        <v>0</v>
      </c>
      <c r="T140" s="8">
        <v>100</v>
      </c>
      <c r="U140" s="8">
        <v>827</v>
      </c>
    </row>
    <row r="141" spans="1:21" ht="12.75">
      <c r="A141" s="8" t="s">
        <v>92</v>
      </c>
      <c r="B141" s="8" t="s">
        <v>93</v>
      </c>
      <c r="C141" s="8" t="s">
        <v>28</v>
      </c>
      <c r="D141" s="8" t="s">
        <v>59</v>
      </c>
      <c r="E141" s="8" t="s">
        <v>60</v>
      </c>
      <c r="F141" s="6">
        <f>Table13[[#This Row],[AMOUNT_BRK]]/Table13[[#This Row],[AMOUNT_CLASS]]</f>
        <v>0.0066821247472719164</v>
      </c>
      <c r="G141" s="7">
        <f>Table13[[#This Row],[ORDERS_BRK]]/Table13[[#This Row],[ORDERS_CLASS]]</f>
        <v>0.039177277179236046</v>
      </c>
      <c r="H141" s="7">
        <f>Table13[[#This Row],[PASS_BRK]]/Table13[[#This Row],[ORDERS_BRK]]</f>
        <v>0</v>
      </c>
      <c r="I141" s="7">
        <f>Table13[[#This Row],[AGGR_BRK]]/Table13[[#This Row],[ORDERS_BRK]]</f>
        <v>0</v>
      </c>
      <c r="J141" s="8">
        <v>934587.7508</v>
      </c>
      <c r="K141" s="8">
        <v>139863858.6</v>
      </c>
      <c r="L141" s="8">
        <v>730488246.8</v>
      </c>
      <c r="M141" s="8">
        <v>40</v>
      </c>
      <c r="N141" s="8">
        <v>1021</v>
      </c>
      <c r="O141" s="8">
        <v>21549</v>
      </c>
      <c r="P141" s="8">
        <v>0</v>
      </c>
      <c r="Q141" s="8">
        <v>23</v>
      </c>
      <c r="R141" s="8">
        <v>131</v>
      </c>
      <c r="S141" s="8">
        <v>0</v>
      </c>
      <c r="T141" s="8">
        <v>100</v>
      </c>
      <c r="U141" s="8">
        <v>827</v>
      </c>
    </row>
    <row r="142" spans="1:21" ht="12.75">
      <c r="A142" s="8" t="s">
        <v>92</v>
      </c>
      <c r="B142" s="8" t="s">
        <v>93</v>
      </c>
      <c r="C142" s="8" t="s">
        <v>28</v>
      </c>
      <c r="D142" s="8" t="s">
        <v>30</v>
      </c>
      <c r="E142" s="8"/>
      <c r="F142" s="6">
        <f>Table13[[#This Row],[AMOUNT_BRK]]/Table13[[#This Row],[AMOUNT_CLASS]]</f>
        <v>0.005773226393741149</v>
      </c>
      <c r="G142" s="7">
        <f>Table13[[#This Row],[ORDERS_BRK]]/Table13[[#This Row],[ORDERS_CLASS]]</f>
        <v>0.0039177277179236044</v>
      </c>
      <c r="H142" s="7">
        <f>Table13[[#This Row],[PASS_BRK]]/Table13[[#This Row],[ORDERS_BRK]]</f>
        <v>0</v>
      </c>
      <c r="I142" s="7">
        <f>Table13[[#This Row],[AGGR_BRK]]/Table13[[#This Row],[ORDERS_BRK]]</f>
        <v>0</v>
      </c>
      <c r="J142" s="8">
        <v>807465.72</v>
      </c>
      <c r="K142" s="8">
        <v>139863858.6</v>
      </c>
      <c r="L142" s="8">
        <v>730488246.8</v>
      </c>
      <c r="M142" s="8">
        <v>4</v>
      </c>
      <c r="N142" s="8">
        <v>1021</v>
      </c>
      <c r="O142" s="8">
        <v>21549</v>
      </c>
      <c r="P142" s="8">
        <v>0</v>
      </c>
      <c r="Q142" s="8">
        <v>23</v>
      </c>
      <c r="R142" s="8">
        <v>131</v>
      </c>
      <c r="S142" s="8">
        <v>0</v>
      </c>
      <c r="T142" s="8">
        <v>100</v>
      </c>
      <c r="U142" s="8">
        <v>827</v>
      </c>
    </row>
    <row r="143" spans="1:21" ht="12.75">
      <c r="A143" s="8" t="s">
        <v>92</v>
      </c>
      <c r="B143" s="8" t="s">
        <v>93</v>
      </c>
      <c r="C143" s="8" t="s">
        <v>28</v>
      </c>
      <c r="D143" s="8" t="s">
        <v>96</v>
      </c>
      <c r="E143" s="8"/>
      <c r="F143" s="6">
        <f>Table13[[#This Row],[AMOUNT_BRK]]/Table13[[#This Row],[AMOUNT_CLASS]]</f>
        <v>0.002352013131861357</v>
      </c>
      <c r="G143" s="7">
        <f>Table13[[#This Row],[ORDERS_BRK]]/Table13[[#This Row],[ORDERS_CLASS]]</f>
        <v>0.0009794319294809011</v>
      </c>
      <c r="H143" s="7">
        <f>Table13[[#This Row],[PASS_BRK]]/Table13[[#This Row],[ORDERS_BRK]]</f>
        <v>0</v>
      </c>
      <c r="I143" s="7">
        <f>Table13[[#This Row],[AGGR_BRK]]/Table13[[#This Row],[ORDERS_BRK]]</f>
        <v>0</v>
      </c>
      <c r="J143" s="8">
        <v>328961.6321</v>
      </c>
      <c r="K143" s="8">
        <v>139863858.6</v>
      </c>
      <c r="L143" s="8">
        <v>730488246.8</v>
      </c>
      <c r="M143" s="8">
        <v>1</v>
      </c>
      <c r="N143" s="8">
        <v>1021</v>
      </c>
      <c r="O143" s="8">
        <v>21549</v>
      </c>
      <c r="P143" s="8">
        <v>0</v>
      </c>
      <c r="Q143" s="8">
        <v>23</v>
      </c>
      <c r="R143" s="8">
        <v>131</v>
      </c>
      <c r="S143" s="8">
        <v>0</v>
      </c>
      <c r="T143" s="8">
        <v>100</v>
      </c>
      <c r="U143" s="8">
        <v>827</v>
      </c>
    </row>
    <row r="144" spans="1:21" ht="12.75">
      <c r="A144" s="8" t="s">
        <v>92</v>
      </c>
      <c r="B144" s="8" t="s">
        <v>93</v>
      </c>
      <c r="C144" s="8" t="s">
        <v>28</v>
      </c>
      <c r="D144" s="8" t="s">
        <v>30</v>
      </c>
      <c r="E144" s="8"/>
      <c r="F144" s="6">
        <f>Table13[[#This Row],[AMOUNT_BRK]]/Table13[[#This Row],[AMOUNT_CLASS]]</f>
        <v>0.0014632929625180526</v>
      </c>
      <c r="G144" s="7">
        <f>Table13[[#This Row],[ORDERS_BRK]]/Table13[[#This Row],[ORDERS_CLASS]]</f>
        <v>0.0019588638589618022</v>
      </c>
      <c r="H144" s="7">
        <f>Table13[[#This Row],[PASS_BRK]]/Table13[[#This Row],[ORDERS_BRK]]</f>
        <v>0</v>
      </c>
      <c r="I144" s="7">
        <f>Table13[[#This Row],[AGGR_BRK]]/Table13[[#This Row],[ORDERS_BRK]]</f>
        <v>0</v>
      </c>
      <c r="J144" s="8">
        <v>204661.8</v>
      </c>
      <c r="K144" s="8">
        <v>139863858.6</v>
      </c>
      <c r="L144" s="8">
        <v>730488246.8</v>
      </c>
      <c r="M144" s="8">
        <v>2</v>
      </c>
      <c r="N144" s="8">
        <v>1021</v>
      </c>
      <c r="O144" s="8">
        <v>21549</v>
      </c>
      <c r="P144" s="8">
        <v>0</v>
      </c>
      <c r="Q144" s="8">
        <v>23</v>
      </c>
      <c r="R144" s="8">
        <v>131</v>
      </c>
      <c r="S144" s="8">
        <v>0</v>
      </c>
      <c r="T144" s="8">
        <v>100</v>
      </c>
      <c r="U144" s="8">
        <v>827</v>
      </c>
    </row>
    <row r="145" spans="1:21" ht="12.75">
      <c r="A145" s="8" t="s">
        <v>92</v>
      </c>
      <c r="B145" s="8" t="s">
        <v>93</v>
      </c>
      <c r="C145" s="8" t="s">
        <v>28</v>
      </c>
      <c r="D145" s="8" t="s">
        <v>30</v>
      </c>
      <c r="E145" s="8"/>
      <c r="F145" s="6">
        <f>Table13[[#This Row],[AMOUNT_BRK]]/Table13[[#This Row],[AMOUNT_CLASS]]</f>
        <v>0.0006094018068224525</v>
      </c>
      <c r="G145" s="7">
        <f>Table13[[#This Row],[ORDERS_BRK]]/Table13[[#This Row],[ORDERS_CLASS]]</f>
        <v>0.0009794319294809011</v>
      </c>
      <c r="H145" s="7">
        <f>Table13[[#This Row],[PASS_BRK]]/Table13[[#This Row],[ORDERS_BRK]]</f>
        <v>0</v>
      </c>
      <c r="I145" s="7">
        <f>Table13[[#This Row],[AGGR_BRK]]/Table13[[#This Row],[ORDERS_BRK]]</f>
        <v>0</v>
      </c>
      <c r="J145" s="8">
        <v>85233.28814</v>
      </c>
      <c r="K145" s="8">
        <v>139863858.6</v>
      </c>
      <c r="L145" s="8">
        <v>730488246.8</v>
      </c>
      <c r="M145" s="8">
        <v>1</v>
      </c>
      <c r="N145" s="8">
        <v>1021</v>
      </c>
      <c r="O145" s="8">
        <v>21549</v>
      </c>
      <c r="P145" s="8">
        <v>0</v>
      </c>
      <c r="Q145" s="8">
        <v>23</v>
      </c>
      <c r="R145" s="8">
        <v>131</v>
      </c>
      <c r="S145" s="8">
        <v>0</v>
      </c>
      <c r="T145" s="8">
        <v>100</v>
      </c>
      <c r="U145" s="8">
        <v>827</v>
      </c>
    </row>
    <row r="146" spans="1:21" ht="12.75">
      <c r="A146" s="8" t="s">
        <v>46</v>
      </c>
      <c r="B146" s="8">
        <v>1</v>
      </c>
      <c r="C146" s="8" t="s">
        <v>24</v>
      </c>
      <c r="D146" s="8" t="s">
        <v>44</v>
      </c>
      <c r="E146" s="8" t="s">
        <v>55</v>
      </c>
      <c r="F146" s="6">
        <f>Table13[[#This Row],[AMOUNT_BRK]]/Table13[[#This Row],[AMOUNT_CLASS]]</f>
        <v>0.5856541999806989</v>
      </c>
      <c r="G146" s="7">
        <f>Table13[[#This Row],[ORDERS_BRK]]/Table13[[#This Row],[ORDERS_CLASS]]</f>
        <v>0.2</v>
      </c>
      <c r="H146" s="7">
        <f>Table13[[#This Row],[PASS_BRK]]/Table13[[#This Row],[ORDERS_BRK]]</f>
        <v>0</v>
      </c>
      <c r="I146" s="7">
        <f>Table13[[#This Row],[AGGR_BRK]]/Table13[[#This Row],[ORDERS_BRK]]</f>
        <v>0</v>
      </c>
      <c r="J146" s="8">
        <v>1044530.5</v>
      </c>
      <c r="K146" s="8">
        <v>1783527.72</v>
      </c>
      <c r="L146" s="8">
        <v>730488246.8</v>
      </c>
      <c r="M146" s="8">
        <v>3</v>
      </c>
      <c r="N146" s="8">
        <v>15</v>
      </c>
      <c r="O146" s="8">
        <v>21549</v>
      </c>
      <c r="P146" s="8">
        <v>0</v>
      </c>
      <c r="Q146" s="8">
        <v>0</v>
      </c>
      <c r="R146" s="8">
        <v>131</v>
      </c>
      <c r="S146" s="8">
        <v>0</v>
      </c>
      <c r="T146" s="8">
        <v>0</v>
      </c>
      <c r="U146" s="8">
        <v>827</v>
      </c>
    </row>
    <row r="147" spans="1:21" ht="12.75">
      <c r="A147" s="8" t="s">
        <v>46</v>
      </c>
      <c r="B147" s="8">
        <v>1</v>
      </c>
      <c r="C147" s="8" t="s">
        <v>24</v>
      </c>
      <c r="D147" s="8" t="s">
        <v>27</v>
      </c>
      <c r="E147" s="8" t="s">
        <v>97</v>
      </c>
      <c r="F147" s="6">
        <f>Table13[[#This Row],[AMOUNT_BRK]]/Table13[[#This Row],[AMOUNT_CLASS]]</f>
        <v>0.35892504098562594</v>
      </c>
      <c r="G147" s="7">
        <f>Table13[[#This Row],[ORDERS_BRK]]/Table13[[#This Row],[ORDERS_CLASS]]</f>
        <v>0.7333333333333333</v>
      </c>
      <c r="H147" s="7">
        <f>Table13[[#This Row],[PASS_BRK]]/Table13[[#This Row],[ORDERS_BRK]]</f>
        <v>0</v>
      </c>
      <c r="I147" s="7">
        <f>Table13[[#This Row],[AGGR_BRK]]/Table13[[#This Row],[ORDERS_BRK]]</f>
        <v>0</v>
      </c>
      <c r="J147" s="8">
        <v>640152.76</v>
      </c>
      <c r="K147" s="8">
        <v>1783527.72</v>
      </c>
      <c r="L147" s="8">
        <v>730488246.8</v>
      </c>
      <c r="M147" s="8">
        <v>11</v>
      </c>
      <c r="N147" s="8">
        <v>15</v>
      </c>
      <c r="O147" s="8">
        <v>21549</v>
      </c>
      <c r="P147" s="8">
        <v>0</v>
      </c>
      <c r="Q147" s="8">
        <v>0</v>
      </c>
      <c r="R147" s="8">
        <v>131</v>
      </c>
      <c r="S147" s="8">
        <v>0</v>
      </c>
      <c r="T147" s="8">
        <v>0</v>
      </c>
      <c r="U147" s="8">
        <v>827</v>
      </c>
    </row>
    <row r="148" spans="1:21" ht="12.75">
      <c r="A148" s="8" t="s">
        <v>46</v>
      </c>
      <c r="B148" s="8">
        <v>1</v>
      </c>
      <c r="C148" s="8" t="s">
        <v>24</v>
      </c>
      <c r="D148" s="8" t="s">
        <v>48</v>
      </c>
      <c r="E148" s="8" t="s">
        <v>49</v>
      </c>
      <c r="F148" s="6">
        <f>Table13[[#This Row],[AMOUNT_BRK]]/Table13[[#This Row],[AMOUNT_CLASS]]</f>
        <v>0.05542075903367513</v>
      </c>
      <c r="G148" s="7">
        <f>Table13[[#This Row],[ORDERS_BRK]]/Table13[[#This Row],[ORDERS_CLASS]]</f>
        <v>0.06666666666666667</v>
      </c>
      <c r="H148" s="7">
        <f>Table13[[#This Row],[PASS_BRK]]/Table13[[#This Row],[ORDERS_BRK]]</f>
        <v>0</v>
      </c>
      <c r="I148" s="7">
        <f>Table13[[#This Row],[AGGR_BRK]]/Table13[[#This Row],[ORDERS_BRK]]</f>
        <v>0</v>
      </c>
      <c r="J148" s="8">
        <v>98844.46</v>
      </c>
      <c r="K148" s="8">
        <v>1783527.72</v>
      </c>
      <c r="L148" s="8">
        <v>730488246.8</v>
      </c>
      <c r="M148" s="8">
        <v>1</v>
      </c>
      <c r="N148" s="8">
        <v>15</v>
      </c>
      <c r="O148" s="8">
        <v>21549</v>
      </c>
      <c r="P148" s="8">
        <v>0</v>
      </c>
      <c r="Q148" s="8">
        <v>0</v>
      </c>
      <c r="R148" s="8">
        <v>131</v>
      </c>
      <c r="S148" s="8">
        <v>0</v>
      </c>
      <c r="T148" s="8">
        <v>0</v>
      </c>
      <c r="U148" s="8">
        <v>827</v>
      </c>
    </row>
    <row r="149" spans="1:21" ht="12.75">
      <c r="A149" s="8" t="s">
        <v>46</v>
      </c>
      <c r="B149" s="8">
        <v>1</v>
      </c>
      <c r="C149" s="8" t="s">
        <v>28</v>
      </c>
      <c r="D149" s="8" t="s">
        <v>44</v>
      </c>
      <c r="E149" s="8" t="s">
        <v>55</v>
      </c>
      <c r="F149" s="6">
        <f>Table13[[#This Row],[AMOUNT_BRK]]/Table13[[#This Row],[AMOUNT_CLASS]]</f>
        <v>0.7650856487858189</v>
      </c>
      <c r="G149" s="7">
        <f>Table13[[#This Row],[ORDERS_BRK]]/Table13[[#This Row],[ORDERS_CLASS]]</f>
        <v>0.07692307692307693</v>
      </c>
      <c r="H149" s="7">
        <f>Table13[[#This Row],[PASS_BRK]]/Table13[[#This Row],[ORDERS_BRK]]</f>
        <v>0</v>
      </c>
      <c r="I149" s="7">
        <f>Table13[[#This Row],[AGGR_BRK]]/Table13[[#This Row],[ORDERS_BRK]]</f>
        <v>0</v>
      </c>
      <c r="J149" s="8">
        <v>1238195.9</v>
      </c>
      <c r="K149" s="8">
        <v>1618375.54</v>
      </c>
      <c r="L149" s="8">
        <v>730488246.8</v>
      </c>
      <c r="M149" s="8">
        <v>1</v>
      </c>
      <c r="N149" s="8">
        <v>13</v>
      </c>
      <c r="O149" s="8">
        <v>21549</v>
      </c>
      <c r="P149" s="8">
        <v>0</v>
      </c>
      <c r="Q149" s="8">
        <v>0</v>
      </c>
      <c r="R149" s="8">
        <v>131</v>
      </c>
      <c r="S149" s="8">
        <v>0</v>
      </c>
      <c r="T149" s="8">
        <v>0</v>
      </c>
      <c r="U149" s="8">
        <v>827</v>
      </c>
    </row>
    <row r="150" spans="1:21" ht="12.75">
      <c r="A150" s="8" t="s">
        <v>46</v>
      </c>
      <c r="B150" s="8">
        <v>1</v>
      </c>
      <c r="C150" s="8" t="s">
        <v>28</v>
      </c>
      <c r="D150" s="8" t="s">
        <v>59</v>
      </c>
      <c r="E150" s="8" t="s">
        <v>89</v>
      </c>
      <c r="F150" s="6">
        <f>Table13[[#This Row],[AMOUNT_BRK]]/Table13[[#This Row],[AMOUNT_CLASS]]</f>
        <v>0.1522573926197624</v>
      </c>
      <c r="G150" s="7">
        <f>Table13[[#This Row],[ORDERS_BRK]]/Table13[[#This Row],[ORDERS_CLASS]]</f>
        <v>0.7692307692307693</v>
      </c>
      <c r="H150" s="7">
        <f>Table13[[#This Row],[PASS_BRK]]/Table13[[#This Row],[ORDERS_BRK]]</f>
        <v>0</v>
      </c>
      <c r="I150" s="7">
        <f>Table13[[#This Row],[AGGR_BRK]]/Table13[[#This Row],[ORDERS_BRK]]</f>
        <v>0</v>
      </c>
      <c r="J150" s="8">
        <v>246409.64</v>
      </c>
      <c r="K150" s="8">
        <v>1618375.54</v>
      </c>
      <c r="L150" s="8">
        <v>730488246.8</v>
      </c>
      <c r="M150" s="8">
        <v>10</v>
      </c>
      <c r="N150" s="8">
        <v>13</v>
      </c>
      <c r="O150" s="8">
        <v>21549</v>
      </c>
      <c r="P150" s="8">
        <v>0</v>
      </c>
      <c r="Q150" s="8">
        <v>0</v>
      </c>
      <c r="R150" s="8">
        <v>131</v>
      </c>
      <c r="S150" s="8">
        <v>0</v>
      </c>
      <c r="T150" s="8">
        <v>0</v>
      </c>
      <c r="U150" s="8">
        <v>827</v>
      </c>
    </row>
    <row r="151" spans="1:21" ht="12.75">
      <c r="A151" s="8" t="s">
        <v>46</v>
      </c>
      <c r="B151" s="8">
        <v>1</v>
      </c>
      <c r="C151" s="8" t="s">
        <v>28</v>
      </c>
      <c r="D151" s="8" t="s">
        <v>22</v>
      </c>
      <c r="E151" s="8" t="s">
        <v>23</v>
      </c>
      <c r="F151" s="6">
        <f>Table13[[#This Row],[AMOUNT_BRK]]/Table13[[#This Row],[AMOUNT_CLASS]]</f>
        <v>0.0826569585944187</v>
      </c>
      <c r="G151" s="7">
        <f>Table13[[#This Row],[ORDERS_BRK]]/Table13[[#This Row],[ORDERS_CLASS]]</f>
        <v>0.15384615384615385</v>
      </c>
      <c r="H151" s="7">
        <f>Table13[[#This Row],[PASS_BRK]]/Table13[[#This Row],[ORDERS_BRK]]</f>
        <v>0</v>
      </c>
      <c r="I151" s="7">
        <f>Table13[[#This Row],[AGGR_BRK]]/Table13[[#This Row],[ORDERS_BRK]]</f>
        <v>0</v>
      </c>
      <c r="J151" s="8">
        <v>133770</v>
      </c>
      <c r="K151" s="8">
        <v>1618375.54</v>
      </c>
      <c r="L151" s="8">
        <v>730488246.8</v>
      </c>
      <c r="M151" s="8">
        <v>2</v>
      </c>
      <c r="N151" s="8">
        <v>13</v>
      </c>
      <c r="O151" s="8">
        <v>21549</v>
      </c>
      <c r="P151" s="8">
        <v>0</v>
      </c>
      <c r="Q151" s="8">
        <v>0</v>
      </c>
      <c r="R151" s="8">
        <v>131</v>
      </c>
      <c r="S151" s="8">
        <v>0</v>
      </c>
      <c r="T151" s="8">
        <v>0</v>
      </c>
      <c r="U151" s="8">
        <v>827</v>
      </c>
    </row>
    <row r="152" spans="1:2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D2D8-BD31-4ECA-9356-9A982441F485}">
  <dimension ref="A1:U201"/>
  <sheetViews>
    <sheetView tabSelected="1" workbookViewId="0" topLeftCell="A1">
      <pane ySplit="1" topLeftCell="A2" activePane="bottomLeft" state="frozen"/>
      <selection pane="bottomLeft" activeCell="E9" sqref="E9"/>
    </sheetView>
  </sheetViews>
  <sheetFormatPr defaultColWidth="9.140625" defaultRowHeight="12.75"/>
  <cols>
    <col min="4" max="4" width="26.7109375" style="0" bestFit="1" customWidth="1"/>
    <col min="5" max="5" width="43.00390625" style="0" bestFit="1" customWidth="1"/>
    <col min="6" max="6" width="12.8515625" style="0" customWidth="1"/>
    <col min="7" max="7" width="11.7109375" style="0" customWidth="1"/>
    <col min="8" max="8" width="12.28125" style="0" customWidth="1"/>
    <col min="9" max="9" width="12.57421875" style="0" customWidth="1"/>
  </cols>
  <sheetData>
    <row r="1" spans="1:21" ht="72" customHeight="1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2" t="s">
        <v>3</v>
      </c>
      <c r="K1" s="2" t="s">
        <v>4</v>
      </c>
      <c r="L1" s="2" t="s">
        <v>5</v>
      </c>
      <c r="M1" s="2" t="s">
        <v>6</v>
      </c>
      <c r="N1" s="25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8" t="s">
        <v>21</v>
      </c>
      <c r="B2" s="8">
        <v>1</v>
      </c>
      <c r="C2" s="8" t="s">
        <v>28</v>
      </c>
      <c r="D2" s="8" t="s">
        <v>22</v>
      </c>
      <c r="E2" s="8" t="s">
        <v>23</v>
      </c>
      <c r="F2" s="6">
        <f>Table132[[#This Row],[AMOUNT_BRK]]/Table132[[#This Row],[AMOUNT_CLASS]]</f>
        <v>0.24989099070744356</v>
      </c>
      <c r="G2" s="6">
        <f>Table132[[#This Row],[ORDERS_BRK]]/Table132[[#This Row],[ORDERS_CLASS]]</f>
        <v>0.2339420252841272</v>
      </c>
      <c r="H2" s="6">
        <f>Table132[[#This Row],[PASS_BRK]]/Table132[[#This Row],[ORDERS_BRK]]</f>
        <v>0</v>
      </c>
      <c r="I2" s="6">
        <f>Table132[[#This Row],[AGGR_BRK]]/Table132[[#This Row],[ORDERS_BRK]]</f>
        <v>0</v>
      </c>
      <c r="J2" s="8">
        <v>19735326.95</v>
      </c>
      <c r="K2" s="8">
        <v>78975744.16</v>
      </c>
      <c r="L2" s="8">
        <v>730488246.8</v>
      </c>
      <c r="M2" s="8">
        <v>1832</v>
      </c>
      <c r="N2" s="8">
        <v>7831</v>
      </c>
      <c r="O2" s="8">
        <v>21549</v>
      </c>
      <c r="P2" s="8">
        <v>0</v>
      </c>
      <c r="Q2" s="8">
        <v>0</v>
      </c>
      <c r="R2" s="8">
        <v>131</v>
      </c>
      <c r="S2" s="8">
        <v>0</v>
      </c>
      <c r="T2" s="8">
        <v>0</v>
      </c>
      <c r="U2" s="8">
        <v>827</v>
      </c>
    </row>
    <row r="3" spans="1:21" ht="12.75">
      <c r="A3" s="8" t="s">
        <v>21</v>
      </c>
      <c r="B3" s="8">
        <v>1</v>
      </c>
      <c r="C3" s="8" t="s">
        <v>28</v>
      </c>
      <c r="D3" s="8" t="s">
        <v>26</v>
      </c>
      <c r="E3" s="8" t="s">
        <v>56</v>
      </c>
      <c r="F3" s="6">
        <f>Table132[[#This Row],[AMOUNT_BRK]]/Table132[[#This Row],[AMOUNT_CLASS]]</f>
        <v>0.23080343368555606</v>
      </c>
      <c r="G3" s="6">
        <f>Table132[[#This Row],[ORDERS_BRK]]/Table132[[#This Row],[ORDERS_CLASS]]</f>
        <v>0.2356020942408377</v>
      </c>
      <c r="H3" s="6">
        <f>Table132[[#This Row],[PASS_BRK]]/Table132[[#This Row],[ORDERS_BRK]]</f>
        <v>0</v>
      </c>
      <c r="I3" s="6">
        <f>Table132[[#This Row],[AGGR_BRK]]/Table132[[#This Row],[ORDERS_BRK]]</f>
        <v>0</v>
      </c>
      <c r="J3" s="8">
        <v>18227872.93</v>
      </c>
      <c r="K3" s="8">
        <v>78975744.16</v>
      </c>
      <c r="L3" s="8">
        <v>730488246.8</v>
      </c>
      <c r="M3" s="8">
        <v>1845</v>
      </c>
      <c r="N3" s="8">
        <v>7831</v>
      </c>
      <c r="O3" s="8">
        <v>21549</v>
      </c>
      <c r="P3" s="8">
        <v>0</v>
      </c>
      <c r="Q3" s="8">
        <v>0</v>
      </c>
      <c r="R3" s="8">
        <v>131</v>
      </c>
      <c r="S3" s="8">
        <v>0</v>
      </c>
      <c r="T3" s="8">
        <v>0</v>
      </c>
      <c r="U3" s="8">
        <v>827</v>
      </c>
    </row>
    <row r="4" spans="1:21" ht="12.75">
      <c r="A4" s="8" t="s">
        <v>21</v>
      </c>
      <c r="B4" s="8">
        <v>1</v>
      </c>
      <c r="C4" s="8" t="s">
        <v>28</v>
      </c>
      <c r="D4" s="8" t="s">
        <v>57</v>
      </c>
      <c r="E4" s="8" t="s">
        <v>58</v>
      </c>
      <c r="F4" s="6">
        <f>Table132[[#This Row],[AMOUNT_BRK]]/Table132[[#This Row],[AMOUNT_CLASS]]</f>
        <v>0.21126206492208632</v>
      </c>
      <c r="G4" s="6">
        <f>Table132[[#This Row],[ORDERS_BRK]]/Table132[[#This Row],[ORDERS_CLASS]]</f>
        <v>0.1633252458179032</v>
      </c>
      <c r="H4" s="6">
        <f>Table132[[#This Row],[PASS_BRK]]/Table132[[#This Row],[ORDERS_BRK]]</f>
        <v>0</v>
      </c>
      <c r="I4" s="6">
        <f>Table132[[#This Row],[AGGR_BRK]]/Table132[[#This Row],[ORDERS_BRK]]</f>
        <v>0</v>
      </c>
      <c r="J4" s="8">
        <v>16684578.79</v>
      </c>
      <c r="K4" s="8">
        <v>78975744.16</v>
      </c>
      <c r="L4" s="8">
        <v>730488246.8</v>
      </c>
      <c r="M4" s="8">
        <v>1279</v>
      </c>
      <c r="N4" s="8">
        <v>7831</v>
      </c>
      <c r="O4" s="8">
        <v>21549</v>
      </c>
      <c r="P4" s="8">
        <v>0</v>
      </c>
      <c r="Q4" s="8">
        <v>0</v>
      </c>
      <c r="R4" s="8">
        <v>131</v>
      </c>
      <c r="S4" s="8">
        <v>0</v>
      </c>
      <c r="T4" s="8">
        <v>0</v>
      </c>
      <c r="U4" s="8">
        <v>827</v>
      </c>
    </row>
    <row r="5" spans="1:21" ht="12.75">
      <c r="A5" s="8" t="s">
        <v>21</v>
      </c>
      <c r="B5" s="8">
        <v>1</v>
      </c>
      <c r="C5" s="8" t="s">
        <v>28</v>
      </c>
      <c r="D5" s="8" t="s">
        <v>25</v>
      </c>
      <c r="E5" s="8" t="s">
        <v>47</v>
      </c>
      <c r="F5" s="6">
        <f>Table132[[#This Row],[AMOUNT_BRK]]/Table132[[#This Row],[AMOUNT_CLASS]]</f>
        <v>0.14438645056510224</v>
      </c>
      <c r="G5" s="6">
        <f>Table132[[#This Row],[ORDERS_BRK]]/Table132[[#This Row],[ORDERS_CLASS]]</f>
        <v>0.14072276848422935</v>
      </c>
      <c r="H5" s="6">
        <f>Table132[[#This Row],[PASS_BRK]]/Table132[[#This Row],[ORDERS_BRK]]</f>
        <v>0</v>
      </c>
      <c r="I5" s="6">
        <f>Table132[[#This Row],[AGGR_BRK]]/Table132[[#This Row],[ORDERS_BRK]]</f>
        <v>0</v>
      </c>
      <c r="J5" s="8">
        <v>11403027.38</v>
      </c>
      <c r="K5" s="8">
        <v>78975744.16</v>
      </c>
      <c r="L5" s="8">
        <v>730488246.8</v>
      </c>
      <c r="M5" s="8">
        <v>1102</v>
      </c>
      <c r="N5" s="8">
        <v>7831</v>
      </c>
      <c r="O5" s="8">
        <v>21549</v>
      </c>
      <c r="P5" s="8">
        <v>0</v>
      </c>
      <c r="Q5" s="8">
        <v>0</v>
      </c>
      <c r="R5" s="8">
        <v>131</v>
      </c>
      <c r="S5" s="8">
        <v>0</v>
      </c>
      <c r="T5" s="8">
        <v>0</v>
      </c>
      <c r="U5" s="8">
        <v>827</v>
      </c>
    </row>
    <row r="6" spans="1:21" ht="12.75">
      <c r="A6" s="8" t="s">
        <v>21</v>
      </c>
      <c r="B6" s="8">
        <v>1</v>
      </c>
      <c r="C6" s="8" t="s">
        <v>28</v>
      </c>
      <c r="D6" s="8" t="s">
        <v>29</v>
      </c>
      <c r="E6" s="8" t="s">
        <v>53</v>
      </c>
      <c r="F6" s="6">
        <f>Table132[[#This Row],[AMOUNT_BRK]]/Table132[[#This Row],[AMOUNT_CLASS]]</f>
        <v>0.10207115697027958</v>
      </c>
      <c r="G6" s="6">
        <f>Table132[[#This Row],[ORDERS_BRK]]/Table132[[#This Row],[ORDERS_CLASS]]</f>
        <v>0.14353211594943174</v>
      </c>
      <c r="H6" s="6">
        <f>Table132[[#This Row],[PASS_BRK]]/Table132[[#This Row],[ORDERS_BRK]]</f>
        <v>0</v>
      </c>
      <c r="I6" s="6">
        <f>Table132[[#This Row],[AGGR_BRK]]/Table132[[#This Row],[ORDERS_BRK]]</f>
        <v>0</v>
      </c>
      <c r="J6" s="8">
        <v>8061145.579</v>
      </c>
      <c r="K6" s="8">
        <v>78975744.16</v>
      </c>
      <c r="L6" s="8">
        <v>730488246.8</v>
      </c>
      <c r="M6" s="8">
        <v>1124</v>
      </c>
      <c r="N6" s="8">
        <v>7831</v>
      </c>
      <c r="O6" s="8">
        <v>21549</v>
      </c>
      <c r="P6" s="8">
        <v>0</v>
      </c>
      <c r="Q6" s="8">
        <v>0</v>
      </c>
      <c r="R6" s="8">
        <v>131</v>
      </c>
      <c r="S6" s="8">
        <v>0</v>
      </c>
      <c r="T6" s="8">
        <v>0</v>
      </c>
      <c r="U6" s="8">
        <v>827</v>
      </c>
    </row>
    <row r="7" spans="1:21" ht="12.75">
      <c r="A7" s="16"/>
      <c r="B7" s="16"/>
      <c r="C7" s="16"/>
      <c r="D7" s="16"/>
      <c r="E7" s="16"/>
      <c r="F7" s="17"/>
      <c r="G7" s="18"/>
      <c r="H7" s="18"/>
      <c r="I7" s="18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16"/>
      <c r="B8" s="16"/>
      <c r="C8" s="16"/>
      <c r="D8" s="16"/>
      <c r="E8" s="16"/>
      <c r="F8" s="17"/>
      <c r="G8" s="18"/>
      <c r="H8" s="18"/>
      <c r="I8" s="18"/>
      <c r="J8" s="16"/>
      <c r="K8" s="16"/>
      <c r="L8" s="16"/>
      <c r="M8" s="19"/>
      <c r="N8" s="19"/>
      <c r="O8" s="19"/>
      <c r="P8" s="19"/>
      <c r="Q8" s="19"/>
      <c r="R8" s="19"/>
      <c r="S8" s="19"/>
      <c r="T8" s="19"/>
      <c r="U8" s="19"/>
    </row>
    <row r="9" spans="1:21" ht="54">
      <c r="A9" s="16"/>
      <c r="B9" s="16"/>
      <c r="C9" s="16"/>
      <c r="D9" s="12" t="s">
        <v>128</v>
      </c>
      <c r="E9" s="22" t="s">
        <v>129</v>
      </c>
      <c r="F9" s="31"/>
      <c r="G9" s="31"/>
      <c r="H9" s="31"/>
      <c r="I9" s="32"/>
      <c r="J9" s="16"/>
      <c r="K9" s="16"/>
      <c r="L9" s="16"/>
      <c r="M9" s="19"/>
      <c r="N9" s="19"/>
      <c r="O9" s="19"/>
      <c r="P9" s="19"/>
      <c r="Q9" s="19"/>
      <c r="R9" s="19"/>
      <c r="S9" s="19"/>
      <c r="T9" s="19"/>
      <c r="U9" s="19"/>
    </row>
    <row r="10" spans="1:21" ht="67.5">
      <c r="A10" s="16"/>
      <c r="B10" s="16"/>
      <c r="C10" s="16"/>
      <c r="D10" s="12" t="s">
        <v>130</v>
      </c>
      <c r="E10" s="22" t="s">
        <v>131</v>
      </c>
      <c r="F10" s="23"/>
      <c r="G10" s="23"/>
      <c r="H10" s="23"/>
      <c r="I10" s="24"/>
      <c r="J10" s="16"/>
      <c r="K10" s="16"/>
      <c r="L10" s="16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08">
      <c r="A11" s="16"/>
      <c r="B11" s="16"/>
      <c r="C11" s="16"/>
      <c r="D11" s="12" t="s">
        <v>132</v>
      </c>
      <c r="E11" s="12" t="s">
        <v>133</v>
      </c>
      <c r="F11" s="12" t="s">
        <v>134</v>
      </c>
      <c r="G11" s="12" t="s">
        <v>135</v>
      </c>
      <c r="H11" s="12" t="s">
        <v>136</v>
      </c>
      <c r="I11" s="12" t="s">
        <v>137</v>
      </c>
      <c r="J11" s="16"/>
      <c r="K11" s="16"/>
      <c r="L11" s="16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7">
      <c r="A12" s="16"/>
      <c r="B12" s="16"/>
      <c r="C12" s="16"/>
      <c r="D12" s="20" t="s">
        <v>138</v>
      </c>
      <c r="E12" s="21">
        <f aca="true" t="shared" si="0" ref="E12:H16">F2</f>
        <v>0.24989099070744356</v>
      </c>
      <c r="F12" s="21">
        <f t="shared" si="0"/>
        <v>0.2339420252841272</v>
      </c>
      <c r="G12" s="21">
        <f t="shared" si="0"/>
        <v>0</v>
      </c>
      <c r="H12" s="21">
        <f t="shared" si="0"/>
        <v>0</v>
      </c>
      <c r="I12" s="21">
        <v>0</v>
      </c>
      <c r="J12" s="16"/>
      <c r="K12" s="16"/>
      <c r="L12" s="16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7">
      <c r="A13" s="16"/>
      <c r="B13" s="16"/>
      <c r="C13" s="16"/>
      <c r="D13" s="20" t="s">
        <v>141</v>
      </c>
      <c r="E13" s="21">
        <f t="shared" si="0"/>
        <v>0.23080343368555606</v>
      </c>
      <c r="F13" s="21">
        <f t="shared" si="0"/>
        <v>0.2356020942408377</v>
      </c>
      <c r="G13" s="21">
        <f t="shared" si="0"/>
        <v>0</v>
      </c>
      <c r="H13" s="21">
        <f t="shared" si="0"/>
        <v>0</v>
      </c>
      <c r="I13" s="21">
        <v>0</v>
      </c>
      <c r="J13" s="16"/>
      <c r="K13" s="16"/>
      <c r="L13" s="16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7">
      <c r="A14" s="16"/>
      <c r="B14" s="16"/>
      <c r="C14" s="16"/>
      <c r="D14" s="20" t="s">
        <v>142</v>
      </c>
      <c r="E14" s="21">
        <f t="shared" si="0"/>
        <v>0.21126206492208632</v>
      </c>
      <c r="F14" s="21">
        <f t="shared" si="0"/>
        <v>0.1633252458179032</v>
      </c>
      <c r="G14" s="21">
        <f t="shared" si="0"/>
        <v>0</v>
      </c>
      <c r="H14" s="21">
        <f t="shared" si="0"/>
        <v>0</v>
      </c>
      <c r="I14" s="21">
        <v>0</v>
      </c>
      <c r="J14" s="16"/>
      <c r="K14" s="16"/>
      <c r="L14" s="16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7">
      <c r="A15" s="16"/>
      <c r="B15" s="16"/>
      <c r="C15" s="16"/>
      <c r="D15" s="20" t="s">
        <v>139</v>
      </c>
      <c r="E15" s="21">
        <f t="shared" si="0"/>
        <v>0.14438645056510224</v>
      </c>
      <c r="F15" s="21">
        <f t="shared" si="0"/>
        <v>0.14072276848422935</v>
      </c>
      <c r="G15" s="21">
        <f t="shared" si="0"/>
        <v>0</v>
      </c>
      <c r="H15" s="21">
        <f t="shared" si="0"/>
        <v>0</v>
      </c>
      <c r="I15" s="21">
        <v>0</v>
      </c>
      <c r="J15" s="16"/>
      <c r="K15" s="16"/>
      <c r="L15" s="16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7">
      <c r="A16" s="16"/>
      <c r="B16" s="16"/>
      <c r="C16" s="16"/>
      <c r="D16" s="20" t="s">
        <v>140</v>
      </c>
      <c r="E16" s="21">
        <f t="shared" si="0"/>
        <v>0.10207115697027958</v>
      </c>
      <c r="F16" s="21">
        <f t="shared" si="0"/>
        <v>0.14353211594943174</v>
      </c>
      <c r="G16" s="21">
        <f t="shared" si="0"/>
        <v>0</v>
      </c>
      <c r="H16" s="21">
        <f t="shared" si="0"/>
        <v>0</v>
      </c>
      <c r="I16" s="21">
        <v>0</v>
      </c>
      <c r="J16" s="16"/>
      <c r="K16" s="16"/>
      <c r="L16" s="16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16"/>
      <c r="B17" s="16"/>
      <c r="C17" s="16"/>
      <c r="D17" s="16"/>
      <c r="E17" s="16"/>
      <c r="F17" s="17"/>
      <c r="G17" s="18"/>
      <c r="H17" s="18"/>
      <c r="I17" s="18"/>
      <c r="J17" s="16"/>
      <c r="K17" s="16"/>
      <c r="L17" s="16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8" t="s">
        <v>21</v>
      </c>
      <c r="B18" s="8">
        <v>2</v>
      </c>
      <c r="C18" s="8" t="s">
        <v>28</v>
      </c>
      <c r="D18" s="8" t="s">
        <v>25</v>
      </c>
      <c r="E18" s="8" t="s">
        <v>47</v>
      </c>
      <c r="F18" s="6">
        <f>Table132[[#This Row],[AMOUNT_BRK]]/Table132[[#This Row],[AMOUNT_CLASS]]</f>
        <v>0.3251837409000608</v>
      </c>
      <c r="G18" s="6">
        <f>Table132[[#This Row],[ORDERS_BRK]]/Table132[[#This Row],[ORDERS_CLASS]]</f>
        <v>0.09132841328413284</v>
      </c>
      <c r="H18" s="6">
        <f>Table132[[#This Row],[PASS_BRK]]/Table132[[#This Row],[ORDERS_BRK]]</f>
        <v>0</v>
      </c>
      <c r="I18" s="6">
        <f>Table132[[#This Row],[AGGR_BRK]]/Table132[[#This Row],[ORDERS_BRK]]</f>
        <v>0</v>
      </c>
      <c r="J18" s="8">
        <v>4091219.358</v>
      </c>
      <c r="K18" s="8">
        <v>12581254.36</v>
      </c>
      <c r="L18" s="8">
        <v>730488246.8</v>
      </c>
      <c r="M18" s="8">
        <v>99</v>
      </c>
      <c r="N18" s="8">
        <v>1084</v>
      </c>
      <c r="O18" s="8">
        <v>21549</v>
      </c>
      <c r="P18" s="8">
        <v>0</v>
      </c>
      <c r="Q18" s="8">
        <v>0</v>
      </c>
      <c r="R18" s="8">
        <v>131</v>
      </c>
      <c r="S18" s="8">
        <v>0</v>
      </c>
      <c r="T18" s="8">
        <v>0</v>
      </c>
      <c r="U18" s="8">
        <v>827</v>
      </c>
    </row>
    <row r="19" spans="1:21" ht="12.75">
      <c r="A19" s="8" t="s">
        <v>21</v>
      </c>
      <c r="B19" s="8">
        <v>2</v>
      </c>
      <c r="C19" s="8" t="s">
        <v>28</v>
      </c>
      <c r="D19" s="8" t="s">
        <v>26</v>
      </c>
      <c r="E19" s="8" t="s">
        <v>56</v>
      </c>
      <c r="F19" s="6">
        <f>Table132[[#This Row],[AMOUNT_BRK]]/Table132[[#This Row],[AMOUNT_CLASS]]</f>
        <v>0.3151321648503735</v>
      </c>
      <c r="G19" s="6">
        <f>Table132[[#This Row],[ORDERS_BRK]]/Table132[[#This Row],[ORDERS_CLASS]]</f>
        <v>0.42988929889298894</v>
      </c>
      <c r="H19" s="6">
        <f>Table132[[#This Row],[PASS_BRK]]/Table132[[#This Row],[ORDERS_BRK]]</f>
        <v>0</v>
      </c>
      <c r="I19" s="6">
        <f>Table132[[#This Row],[AGGR_BRK]]/Table132[[#This Row],[ORDERS_BRK]]</f>
        <v>0</v>
      </c>
      <c r="J19" s="8">
        <v>3964757.923</v>
      </c>
      <c r="K19" s="8">
        <v>12581254.36</v>
      </c>
      <c r="L19" s="8">
        <v>730488246.8</v>
      </c>
      <c r="M19" s="8">
        <v>466</v>
      </c>
      <c r="N19" s="8">
        <v>1084</v>
      </c>
      <c r="O19" s="8">
        <v>21549</v>
      </c>
      <c r="P19" s="8">
        <v>0</v>
      </c>
      <c r="Q19" s="8">
        <v>0</v>
      </c>
      <c r="R19" s="8">
        <v>131</v>
      </c>
      <c r="S19" s="8">
        <v>0</v>
      </c>
      <c r="T19" s="8">
        <v>0</v>
      </c>
      <c r="U19" s="8">
        <v>827</v>
      </c>
    </row>
    <row r="20" spans="1:21" ht="12.75">
      <c r="A20" s="8" t="s">
        <v>21</v>
      </c>
      <c r="B20" s="8">
        <v>2</v>
      </c>
      <c r="C20" s="8" t="s">
        <v>28</v>
      </c>
      <c r="D20" s="8" t="s">
        <v>57</v>
      </c>
      <c r="E20" s="8" t="s">
        <v>58</v>
      </c>
      <c r="F20" s="6">
        <f>Table132[[#This Row],[AMOUNT_BRK]]/Table132[[#This Row],[AMOUNT_CLASS]]</f>
        <v>0.23668947783677113</v>
      </c>
      <c r="G20" s="6">
        <f>Table132[[#This Row],[ORDERS_BRK]]/Table132[[#This Row],[ORDERS_CLASS]]</f>
        <v>0.2564575645756458</v>
      </c>
      <c r="H20" s="6">
        <f>Table132[[#This Row],[PASS_BRK]]/Table132[[#This Row],[ORDERS_BRK]]</f>
        <v>0</v>
      </c>
      <c r="I20" s="6">
        <f>Table132[[#This Row],[AGGR_BRK]]/Table132[[#This Row],[ORDERS_BRK]]</f>
        <v>0</v>
      </c>
      <c r="J20" s="8">
        <v>2977850.525</v>
      </c>
      <c r="K20" s="8">
        <v>12581254.36</v>
      </c>
      <c r="L20" s="8">
        <v>730488246.8</v>
      </c>
      <c r="M20" s="8">
        <v>278</v>
      </c>
      <c r="N20" s="8">
        <v>1084</v>
      </c>
      <c r="O20" s="8">
        <v>21549</v>
      </c>
      <c r="P20" s="8">
        <v>0</v>
      </c>
      <c r="Q20" s="8">
        <v>0</v>
      </c>
      <c r="R20" s="8">
        <v>131</v>
      </c>
      <c r="S20" s="8">
        <v>0</v>
      </c>
      <c r="T20" s="8">
        <v>0</v>
      </c>
      <c r="U20" s="8">
        <v>827</v>
      </c>
    </row>
    <row r="21" spans="1:21" ht="12.75">
      <c r="A21" s="8" t="s">
        <v>21</v>
      </c>
      <c r="B21" s="8">
        <v>2</v>
      </c>
      <c r="C21" s="8" t="s">
        <v>28</v>
      </c>
      <c r="D21" s="8" t="s">
        <v>22</v>
      </c>
      <c r="E21" s="8" t="s">
        <v>23</v>
      </c>
      <c r="F21" s="6">
        <f>Table132[[#This Row],[AMOUNT_BRK]]/Table132[[#This Row],[AMOUNT_CLASS]]</f>
        <v>0.04467119680743821</v>
      </c>
      <c r="G21" s="6">
        <f>Table132[[#This Row],[ORDERS_BRK]]/Table132[[#This Row],[ORDERS_CLASS]]</f>
        <v>0.06549815498154982</v>
      </c>
      <c r="H21" s="6">
        <f>Table132[[#This Row],[PASS_BRK]]/Table132[[#This Row],[ORDERS_BRK]]</f>
        <v>0</v>
      </c>
      <c r="I21" s="6">
        <f>Table132[[#This Row],[AGGR_BRK]]/Table132[[#This Row],[ORDERS_BRK]]</f>
        <v>0</v>
      </c>
      <c r="J21" s="8">
        <v>562019.6896</v>
      </c>
      <c r="K21" s="8">
        <v>12581254.36</v>
      </c>
      <c r="L21" s="8">
        <v>730488246.8</v>
      </c>
      <c r="M21" s="8">
        <v>71</v>
      </c>
      <c r="N21" s="8">
        <v>1084</v>
      </c>
      <c r="O21" s="8">
        <v>21549</v>
      </c>
      <c r="P21" s="8">
        <v>0</v>
      </c>
      <c r="Q21" s="8">
        <v>0</v>
      </c>
      <c r="R21" s="8">
        <v>131</v>
      </c>
      <c r="S21" s="8">
        <v>0</v>
      </c>
      <c r="T21" s="8">
        <v>0</v>
      </c>
      <c r="U21" s="8">
        <v>827</v>
      </c>
    </row>
    <row r="22" spans="1:21" ht="12.75">
      <c r="A22" s="8" t="s">
        <v>21</v>
      </c>
      <c r="B22" s="8">
        <v>2</v>
      </c>
      <c r="C22" s="8" t="s">
        <v>28</v>
      </c>
      <c r="D22" s="8" t="s">
        <v>59</v>
      </c>
      <c r="E22" s="8" t="s">
        <v>60</v>
      </c>
      <c r="F22" s="6">
        <f>Table132[[#This Row],[AMOUNT_BRK]]/Table132[[#This Row],[AMOUNT_CLASS]]</f>
        <v>0.03817244478634005</v>
      </c>
      <c r="G22" s="6">
        <f>Table132[[#This Row],[ORDERS_BRK]]/Table132[[#This Row],[ORDERS_CLASS]]</f>
        <v>0.1070110701107011</v>
      </c>
      <c r="H22" s="6">
        <f>Table132[[#This Row],[PASS_BRK]]/Table132[[#This Row],[ORDERS_BRK]]</f>
        <v>0</v>
      </c>
      <c r="I22" s="6">
        <f>Table132[[#This Row],[AGGR_BRK]]/Table132[[#This Row],[ORDERS_BRK]]</f>
        <v>0</v>
      </c>
      <c r="J22" s="8">
        <v>480257.2374</v>
      </c>
      <c r="K22" s="8">
        <v>12581254.36</v>
      </c>
      <c r="L22" s="8">
        <v>730488246.8</v>
      </c>
      <c r="M22" s="8">
        <v>116</v>
      </c>
      <c r="N22" s="8">
        <v>1084</v>
      </c>
      <c r="O22" s="8">
        <v>21549</v>
      </c>
      <c r="P22" s="8">
        <v>0</v>
      </c>
      <c r="Q22" s="8">
        <v>0</v>
      </c>
      <c r="R22" s="8">
        <v>131</v>
      </c>
      <c r="S22" s="8">
        <v>0</v>
      </c>
      <c r="T22" s="8">
        <v>0</v>
      </c>
      <c r="U22" s="8">
        <v>827</v>
      </c>
    </row>
    <row r="23" spans="1:21" ht="12.75">
      <c r="A23" s="8" t="s">
        <v>21</v>
      </c>
      <c r="B23" s="8">
        <v>2</v>
      </c>
      <c r="C23" s="8" t="s">
        <v>28</v>
      </c>
      <c r="D23" s="8" t="s">
        <v>27</v>
      </c>
      <c r="E23" s="8" t="s">
        <v>97</v>
      </c>
      <c r="F23" s="6">
        <f>Table132[[#This Row],[AMOUNT_BRK]]/Table132[[#This Row],[AMOUNT_CLASS]]</f>
        <v>0.03303501686774577</v>
      </c>
      <c r="G23" s="6">
        <f>Table132[[#This Row],[ORDERS_BRK]]/Table132[[#This Row],[ORDERS_CLASS]]</f>
        <v>0.004612546125461255</v>
      </c>
      <c r="H23" s="6">
        <f>Table132[[#This Row],[PASS_BRK]]/Table132[[#This Row],[ORDERS_BRK]]</f>
        <v>0</v>
      </c>
      <c r="I23" s="6">
        <f>Table132[[#This Row],[AGGR_BRK]]/Table132[[#This Row],[ORDERS_BRK]]</f>
        <v>0</v>
      </c>
      <c r="J23" s="8">
        <v>415621.95</v>
      </c>
      <c r="K23" s="8">
        <v>12581254.36</v>
      </c>
      <c r="L23" s="8">
        <v>730488246.8</v>
      </c>
      <c r="M23" s="8">
        <v>5</v>
      </c>
      <c r="N23" s="8">
        <v>1084</v>
      </c>
      <c r="O23" s="8">
        <v>21549</v>
      </c>
      <c r="P23" s="8">
        <v>0</v>
      </c>
      <c r="Q23" s="8">
        <v>0</v>
      </c>
      <c r="R23" s="8">
        <v>131</v>
      </c>
      <c r="S23" s="8">
        <v>0</v>
      </c>
      <c r="T23" s="8">
        <v>0</v>
      </c>
      <c r="U23" s="8">
        <v>827</v>
      </c>
    </row>
    <row r="24" spans="1:21" ht="12.75">
      <c r="A24" s="8" t="s">
        <v>21</v>
      </c>
      <c r="B24" s="8">
        <v>2</v>
      </c>
      <c r="C24" s="8" t="s">
        <v>28</v>
      </c>
      <c r="D24" s="8" t="s">
        <v>29</v>
      </c>
      <c r="E24" s="8" t="s">
        <v>53</v>
      </c>
      <c r="F24" s="6">
        <f>Table132[[#This Row],[AMOUNT_BRK]]/Table132[[#This Row],[AMOUNT_CLASS]]</f>
        <v>0.007115958189720599</v>
      </c>
      <c r="G24" s="6">
        <f>Table132[[#This Row],[ORDERS_BRK]]/Table132[[#This Row],[ORDERS_CLASS]]</f>
        <v>0.045202952029520294</v>
      </c>
      <c r="H24" s="6">
        <f>Table132[[#This Row],[PASS_BRK]]/Table132[[#This Row],[ORDERS_BRK]]</f>
        <v>0</v>
      </c>
      <c r="I24" s="6">
        <f>Table132[[#This Row],[AGGR_BRK]]/Table132[[#This Row],[ORDERS_BRK]]</f>
        <v>0</v>
      </c>
      <c r="J24" s="8">
        <v>89527.68</v>
      </c>
      <c r="K24" s="8">
        <v>12581254.36</v>
      </c>
      <c r="L24" s="8">
        <v>730488246.8</v>
      </c>
      <c r="M24" s="8">
        <v>49</v>
      </c>
      <c r="N24" s="8">
        <v>1084</v>
      </c>
      <c r="O24" s="8">
        <v>21549</v>
      </c>
      <c r="P24" s="8">
        <v>0</v>
      </c>
      <c r="Q24" s="8">
        <v>0</v>
      </c>
      <c r="R24" s="8">
        <v>131</v>
      </c>
      <c r="S24" s="8">
        <v>0</v>
      </c>
      <c r="T24" s="8">
        <v>0</v>
      </c>
      <c r="U24" s="8">
        <v>827</v>
      </c>
    </row>
    <row r="25" spans="1:21" ht="12.75">
      <c r="A25" s="26"/>
      <c r="B25" s="26"/>
      <c r="C25" s="26"/>
      <c r="D25" s="26"/>
      <c r="E25" s="26"/>
      <c r="F25" s="27"/>
      <c r="G25" s="6"/>
      <c r="H25" s="6"/>
      <c r="I25" s="6"/>
      <c r="J25" s="26"/>
      <c r="K25" s="26"/>
      <c r="L25" s="26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2.75">
      <c r="A26" s="26"/>
      <c r="B26" s="26"/>
      <c r="C26" s="26"/>
      <c r="D26" s="26"/>
      <c r="E26" s="26"/>
      <c r="F26" s="27"/>
      <c r="G26" s="6"/>
      <c r="H26" s="6"/>
      <c r="I26" s="6"/>
      <c r="J26" s="26"/>
      <c r="K26" s="26"/>
      <c r="L26" s="26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54">
      <c r="A27" s="33"/>
      <c r="B27" s="33"/>
      <c r="C27" s="33"/>
      <c r="D27" s="12" t="s">
        <v>128</v>
      </c>
      <c r="E27" s="22" t="s">
        <v>143</v>
      </c>
      <c r="F27" s="23"/>
      <c r="G27" s="23"/>
      <c r="H27" s="23"/>
      <c r="I27" s="24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67.5">
      <c r="A28" s="33"/>
      <c r="B28" s="33"/>
      <c r="C28" s="33"/>
      <c r="D28" s="12" t="s">
        <v>130</v>
      </c>
      <c r="E28" s="22" t="s">
        <v>131</v>
      </c>
      <c r="F28" s="23"/>
      <c r="G28" s="23"/>
      <c r="H28" s="23"/>
      <c r="I28" s="24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08">
      <c r="A29" s="33"/>
      <c r="B29" s="33"/>
      <c r="C29" s="33"/>
      <c r="D29" s="12" t="s">
        <v>132</v>
      </c>
      <c r="E29" s="12" t="s">
        <v>133</v>
      </c>
      <c r="F29" s="12" t="s">
        <v>134</v>
      </c>
      <c r="G29" s="12" t="s">
        <v>135</v>
      </c>
      <c r="H29" s="12" t="s">
        <v>136</v>
      </c>
      <c r="I29" s="12" t="s">
        <v>137</v>
      </c>
      <c r="J29" s="33"/>
      <c r="K29" s="33"/>
      <c r="L29" s="33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27">
      <c r="A30" s="33"/>
      <c r="B30" s="33"/>
      <c r="C30" s="33"/>
      <c r="D30" s="20" t="s">
        <v>139</v>
      </c>
      <c r="E30" s="21">
        <f aca="true" t="shared" si="1" ref="E30:F34">F18</f>
        <v>0.3251837409000608</v>
      </c>
      <c r="F30" s="21">
        <f t="shared" si="1"/>
        <v>0.09132841328413284</v>
      </c>
      <c r="G30" s="21">
        <f>H22</f>
        <v>0</v>
      </c>
      <c r="H30" s="21">
        <f>I22</f>
        <v>0</v>
      </c>
      <c r="I30" s="21">
        <v>0</v>
      </c>
      <c r="J30" s="33"/>
      <c r="K30" s="33"/>
      <c r="L30" s="33"/>
      <c r="M30" s="33"/>
      <c r="N30" s="33"/>
      <c r="O30" s="34"/>
      <c r="P30" s="34"/>
      <c r="Q30" s="34"/>
      <c r="R30" s="34"/>
      <c r="S30" s="34"/>
      <c r="T30" s="34"/>
      <c r="U30" s="34"/>
    </row>
    <row r="31" spans="1:21" ht="27">
      <c r="A31" s="33"/>
      <c r="B31" s="33"/>
      <c r="C31" s="33"/>
      <c r="D31" s="20" t="s">
        <v>141</v>
      </c>
      <c r="E31" s="21">
        <f t="shared" si="1"/>
        <v>0.3151321648503735</v>
      </c>
      <c r="F31" s="21">
        <f t="shared" si="1"/>
        <v>0.42988929889298894</v>
      </c>
      <c r="G31" s="21">
        <f aca="true" t="shared" si="2" ref="G31:H33">H23</f>
        <v>0</v>
      </c>
      <c r="H31" s="21">
        <f t="shared" si="2"/>
        <v>0</v>
      </c>
      <c r="I31" s="21">
        <v>0</v>
      </c>
      <c r="J31" s="33"/>
      <c r="K31" s="33"/>
      <c r="L31" s="33"/>
      <c r="M31" s="33"/>
      <c r="N31" s="34"/>
      <c r="O31" s="34"/>
      <c r="P31" s="34"/>
      <c r="Q31" s="34"/>
      <c r="R31" s="34"/>
      <c r="S31" s="34"/>
      <c r="T31" s="34"/>
      <c r="U31" s="34"/>
    </row>
    <row r="32" spans="1:21" ht="27">
      <c r="A32" s="33"/>
      <c r="B32" s="33"/>
      <c r="C32" s="33"/>
      <c r="D32" s="20" t="s">
        <v>142</v>
      </c>
      <c r="E32" s="21">
        <f t="shared" si="1"/>
        <v>0.23668947783677113</v>
      </c>
      <c r="F32" s="21">
        <f t="shared" si="1"/>
        <v>0.2564575645756458</v>
      </c>
      <c r="G32" s="21">
        <f t="shared" si="2"/>
        <v>0</v>
      </c>
      <c r="H32" s="21">
        <f t="shared" si="2"/>
        <v>0</v>
      </c>
      <c r="I32" s="21">
        <v>0</v>
      </c>
      <c r="J32" s="33"/>
      <c r="K32" s="33"/>
      <c r="L32" s="33"/>
      <c r="M32" s="33"/>
      <c r="N32" s="34"/>
      <c r="O32" s="34"/>
      <c r="P32" s="34"/>
      <c r="Q32" s="34"/>
      <c r="R32" s="34"/>
      <c r="S32" s="34"/>
      <c r="T32" s="34"/>
      <c r="U32" s="34"/>
    </row>
    <row r="33" spans="1:21" ht="27">
      <c r="A33" s="33"/>
      <c r="B33" s="33"/>
      <c r="C33" s="33"/>
      <c r="D33" s="20" t="s">
        <v>138</v>
      </c>
      <c r="E33" s="21">
        <f t="shared" si="1"/>
        <v>0.04467119680743821</v>
      </c>
      <c r="F33" s="21">
        <f t="shared" si="1"/>
        <v>0.06549815498154982</v>
      </c>
      <c r="G33" s="21">
        <f t="shared" si="2"/>
        <v>0</v>
      </c>
      <c r="H33" s="21">
        <f t="shared" si="2"/>
        <v>0</v>
      </c>
      <c r="I33" s="21">
        <v>0</v>
      </c>
      <c r="J33" s="33"/>
      <c r="K33" s="33"/>
      <c r="L33" s="33"/>
      <c r="M33" s="33"/>
      <c r="N33" s="34"/>
      <c r="O33" s="34"/>
      <c r="P33" s="34"/>
      <c r="Q33" s="34"/>
      <c r="R33" s="34"/>
      <c r="S33" s="34"/>
      <c r="T33" s="34"/>
      <c r="U33" s="34"/>
    </row>
    <row r="34" spans="1:21" ht="27">
      <c r="A34" s="33"/>
      <c r="B34" s="33"/>
      <c r="C34" s="33"/>
      <c r="D34" s="20" t="s">
        <v>145</v>
      </c>
      <c r="E34" s="21">
        <f t="shared" si="1"/>
        <v>0.03817244478634005</v>
      </c>
      <c r="F34" s="21">
        <f t="shared" si="1"/>
        <v>0.1070110701107011</v>
      </c>
      <c r="G34" s="21">
        <f aca="true" t="shared" si="3" ref="G34">H26</f>
        <v>0</v>
      </c>
      <c r="H34" s="21">
        <f aca="true" t="shared" si="4" ref="H34">I26</f>
        <v>0</v>
      </c>
      <c r="I34" s="21">
        <v>1</v>
      </c>
      <c r="J34" s="33"/>
      <c r="K34" s="33"/>
      <c r="L34" s="33"/>
      <c r="M34" s="33"/>
      <c r="N34" s="34"/>
      <c r="O34" s="34"/>
      <c r="P34" s="34"/>
      <c r="Q34" s="34"/>
      <c r="R34" s="34"/>
      <c r="S34" s="34"/>
      <c r="T34" s="34"/>
      <c r="U34" s="34"/>
    </row>
    <row r="35" spans="1:21" ht="12.75">
      <c r="A35" s="26"/>
      <c r="B35" s="26"/>
      <c r="C35" s="26"/>
      <c r="D35" s="26"/>
      <c r="E35" s="26"/>
      <c r="F35" s="27"/>
      <c r="G35" s="6"/>
      <c r="H35" s="6"/>
      <c r="I35" s="6"/>
      <c r="J35" s="26"/>
      <c r="K35" s="26"/>
      <c r="L35" s="26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75">
      <c r="A36" s="8" t="s">
        <v>21</v>
      </c>
      <c r="B36" s="8">
        <v>3</v>
      </c>
      <c r="C36" s="8" t="s">
        <v>28</v>
      </c>
      <c r="D36" s="8" t="s">
        <v>30</v>
      </c>
      <c r="E36" s="8"/>
      <c r="F36" s="6">
        <f>Table132[[#This Row],[AMOUNT_BRK]]/Table132[[#This Row],[AMOUNT_CLASS]]</f>
        <v>0.5402836169870686</v>
      </c>
      <c r="G36" s="6">
        <f>Table132[[#This Row],[ORDERS_BRK]]/Table132[[#This Row],[ORDERS_CLASS]]</f>
        <v>0.48695652173913045</v>
      </c>
      <c r="H36" s="6">
        <f>Table132[[#This Row],[PASS_BRK]]/Table132[[#This Row],[ORDERS_BRK]]</f>
        <v>0.8422619047619048</v>
      </c>
      <c r="I36" s="6">
        <f>Table132[[#This Row],[AGGR_BRK]]/Table132[[#This Row],[ORDERS_BRK]]</f>
        <v>0.13690476190476192</v>
      </c>
      <c r="J36" s="8">
        <v>5553079.605</v>
      </c>
      <c r="K36" s="8">
        <v>10278082.53</v>
      </c>
      <c r="L36" s="8">
        <v>730488246.8</v>
      </c>
      <c r="M36" s="8">
        <v>336</v>
      </c>
      <c r="N36" s="8">
        <v>690</v>
      </c>
      <c r="O36" s="8">
        <v>21549</v>
      </c>
      <c r="P36" s="8">
        <v>46</v>
      </c>
      <c r="Q36" s="8">
        <v>46</v>
      </c>
      <c r="R36" s="8">
        <v>131</v>
      </c>
      <c r="S36" s="8">
        <v>283</v>
      </c>
      <c r="T36" s="8">
        <v>283</v>
      </c>
      <c r="U36" s="8">
        <v>827</v>
      </c>
    </row>
    <row r="37" spans="1:21" ht="12.75">
      <c r="A37" s="8" t="s">
        <v>21</v>
      </c>
      <c r="B37" s="8">
        <v>3</v>
      </c>
      <c r="C37" s="8" t="s">
        <v>28</v>
      </c>
      <c r="D37" s="8" t="s">
        <v>22</v>
      </c>
      <c r="E37" s="8" t="s">
        <v>23</v>
      </c>
      <c r="F37" s="6">
        <f>Table132[[#This Row],[AMOUNT_BRK]]/Table132[[#This Row],[AMOUNT_CLASS]]</f>
        <v>0.21040653688932778</v>
      </c>
      <c r="G37" s="6">
        <f>Table132[[#This Row],[ORDERS_BRK]]/Table132[[#This Row],[ORDERS_CLASS]]</f>
        <v>0.08260869565217391</v>
      </c>
      <c r="H37" s="6">
        <f>Table132[[#This Row],[PASS_BRK]]/Table132[[#This Row],[ORDERS_BRK]]</f>
        <v>0</v>
      </c>
      <c r="I37" s="6">
        <f>Table132[[#This Row],[AGGR_BRK]]/Table132[[#This Row],[ORDERS_BRK]]</f>
        <v>0</v>
      </c>
      <c r="J37" s="8">
        <v>2162575.751</v>
      </c>
      <c r="K37" s="8">
        <v>10278082.53</v>
      </c>
      <c r="L37" s="8">
        <v>730488246.8</v>
      </c>
      <c r="M37" s="8">
        <v>57</v>
      </c>
      <c r="N37" s="8">
        <v>690</v>
      </c>
      <c r="O37" s="8">
        <v>21549</v>
      </c>
      <c r="P37" s="8">
        <v>0</v>
      </c>
      <c r="Q37" s="8">
        <v>46</v>
      </c>
      <c r="R37" s="8">
        <v>131</v>
      </c>
      <c r="S37" s="8">
        <v>0</v>
      </c>
      <c r="T37" s="8">
        <v>283</v>
      </c>
      <c r="U37" s="8">
        <v>827</v>
      </c>
    </row>
    <row r="38" spans="1:21" ht="12.75">
      <c r="A38" s="8" t="s">
        <v>21</v>
      </c>
      <c r="B38" s="8">
        <v>3</v>
      </c>
      <c r="C38" s="8" t="s">
        <v>28</v>
      </c>
      <c r="D38" s="8" t="s">
        <v>57</v>
      </c>
      <c r="E38" s="8" t="s">
        <v>58</v>
      </c>
      <c r="F38" s="6">
        <f>Table132[[#This Row],[AMOUNT_BRK]]/Table132[[#This Row],[AMOUNT_CLASS]]</f>
        <v>0.1471510229252849</v>
      </c>
      <c r="G38" s="6">
        <f>Table132[[#This Row],[ORDERS_BRK]]/Table132[[#This Row],[ORDERS_CLASS]]</f>
        <v>0.1492753623188406</v>
      </c>
      <c r="H38" s="6">
        <f>Table132[[#This Row],[PASS_BRK]]/Table132[[#This Row],[ORDERS_BRK]]</f>
        <v>0</v>
      </c>
      <c r="I38" s="6">
        <f>Table132[[#This Row],[AGGR_BRK]]/Table132[[#This Row],[ORDERS_BRK]]</f>
        <v>0</v>
      </c>
      <c r="J38" s="8">
        <v>1512430.358</v>
      </c>
      <c r="K38" s="8">
        <v>10278082.53</v>
      </c>
      <c r="L38" s="8">
        <v>730488246.8</v>
      </c>
      <c r="M38" s="8">
        <v>103</v>
      </c>
      <c r="N38" s="8">
        <v>690</v>
      </c>
      <c r="O38" s="8">
        <v>21549</v>
      </c>
      <c r="P38" s="8">
        <v>0</v>
      </c>
      <c r="Q38" s="8">
        <v>46</v>
      </c>
      <c r="R38" s="8">
        <v>131</v>
      </c>
      <c r="S38" s="8">
        <v>0</v>
      </c>
      <c r="T38" s="8">
        <v>283</v>
      </c>
      <c r="U38" s="8">
        <v>827</v>
      </c>
    </row>
    <row r="39" spans="1:21" ht="12.75">
      <c r="A39" s="8" t="s">
        <v>21</v>
      </c>
      <c r="B39" s="8">
        <v>3</v>
      </c>
      <c r="C39" s="8" t="s">
        <v>28</v>
      </c>
      <c r="D39" s="8" t="s">
        <v>25</v>
      </c>
      <c r="E39" s="8" t="s">
        <v>47</v>
      </c>
      <c r="F39" s="6">
        <f>Table132[[#This Row],[AMOUNT_BRK]]/Table132[[#This Row],[AMOUNT_CLASS]]</f>
        <v>0.07436646770144198</v>
      </c>
      <c r="G39" s="6">
        <f>Table132[[#This Row],[ORDERS_BRK]]/Table132[[#This Row],[ORDERS_CLASS]]</f>
        <v>0.2463768115942029</v>
      </c>
      <c r="H39" s="6">
        <f>Table132[[#This Row],[PASS_BRK]]/Table132[[#This Row],[ORDERS_BRK]]</f>
        <v>0</v>
      </c>
      <c r="I39" s="6">
        <f>Table132[[#This Row],[AGGR_BRK]]/Table132[[#This Row],[ORDERS_BRK]]</f>
        <v>0</v>
      </c>
      <c r="J39" s="8">
        <v>764344.6925</v>
      </c>
      <c r="K39" s="8">
        <v>10278082.53</v>
      </c>
      <c r="L39" s="8">
        <v>730488246.8</v>
      </c>
      <c r="M39" s="8">
        <v>170</v>
      </c>
      <c r="N39" s="8">
        <v>690</v>
      </c>
      <c r="O39" s="8">
        <v>21549</v>
      </c>
      <c r="P39" s="8">
        <v>0</v>
      </c>
      <c r="Q39" s="8">
        <v>46</v>
      </c>
      <c r="R39" s="8">
        <v>131</v>
      </c>
      <c r="S39" s="8">
        <v>0</v>
      </c>
      <c r="T39" s="8">
        <v>283</v>
      </c>
      <c r="U39" s="8">
        <v>827</v>
      </c>
    </row>
    <row r="40" spans="1:21" ht="12.75">
      <c r="A40" s="8" t="s">
        <v>21</v>
      </c>
      <c r="B40" s="8">
        <v>3</v>
      </c>
      <c r="C40" s="8" t="s">
        <v>28</v>
      </c>
      <c r="D40" s="8" t="s">
        <v>59</v>
      </c>
      <c r="E40" s="8" t="s">
        <v>60</v>
      </c>
      <c r="F40" s="6">
        <f>Table132[[#This Row],[AMOUNT_BRK]]/Table132[[#This Row],[AMOUNT_CLASS]]</f>
        <v>0.012458318429167158</v>
      </c>
      <c r="G40" s="6">
        <f>Table132[[#This Row],[ORDERS_BRK]]/Table132[[#This Row],[ORDERS_CLASS]]</f>
        <v>0.030434782608695653</v>
      </c>
      <c r="H40" s="6">
        <f>Table132[[#This Row],[PASS_BRK]]/Table132[[#This Row],[ORDERS_BRK]]</f>
        <v>0</v>
      </c>
      <c r="I40" s="6">
        <f>Table132[[#This Row],[AGGR_BRK]]/Table132[[#This Row],[ORDERS_BRK]]</f>
        <v>0</v>
      </c>
      <c r="J40" s="8">
        <v>128047.625</v>
      </c>
      <c r="K40" s="8">
        <v>10278082.53</v>
      </c>
      <c r="L40" s="8">
        <v>730488246.8</v>
      </c>
      <c r="M40" s="8">
        <v>21</v>
      </c>
      <c r="N40" s="8">
        <v>690</v>
      </c>
      <c r="O40" s="8">
        <v>21549</v>
      </c>
      <c r="P40" s="8">
        <v>0</v>
      </c>
      <c r="Q40" s="8">
        <v>46</v>
      </c>
      <c r="R40" s="8">
        <v>131</v>
      </c>
      <c r="S40" s="8">
        <v>0</v>
      </c>
      <c r="T40" s="8">
        <v>283</v>
      </c>
      <c r="U40" s="8">
        <v>827</v>
      </c>
    </row>
    <row r="41" spans="1:21" ht="12.75">
      <c r="A41" s="26"/>
      <c r="B41" s="26"/>
      <c r="C41" s="26"/>
      <c r="D41" s="26"/>
      <c r="E41" s="26"/>
      <c r="F41" s="6"/>
      <c r="G41" s="6"/>
      <c r="H41" s="6"/>
      <c r="I41" s="6"/>
      <c r="J41" s="26"/>
      <c r="K41" s="26"/>
      <c r="L41" s="26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6"/>
      <c r="B42" s="26"/>
      <c r="C42" s="26"/>
      <c r="D42" s="26"/>
      <c r="E42" s="26"/>
      <c r="F42" s="6"/>
      <c r="G42" s="6"/>
      <c r="H42" s="6"/>
      <c r="I42" s="6"/>
      <c r="J42" s="26"/>
      <c r="K42" s="26"/>
      <c r="L42" s="26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54">
      <c r="A43" s="33"/>
      <c r="B43" s="33"/>
      <c r="C43" s="33"/>
      <c r="D43" s="12" t="s">
        <v>128</v>
      </c>
      <c r="E43" s="15" t="s">
        <v>146</v>
      </c>
      <c r="F43" s="36"/>
      <c r="G43" s="36"/>
      <c r="H43" s="36"/>
      <c r="I43" s="37"/>
      <c r="J43" s="33"/>
      <c r="K43" s="33"/>
      <c r="L43" s="33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67.5">
      <c r="A44" s="33"/>
      <c r="B44" s="33"/>
      <c r="C44" s="33"/>
      <c r="D44" s="12" t="s">
        <v>130</v>
      </c>
      <c r="E44" s="22" t="s">
        <v>131</v>
      </c>
      <c r="F44" s="23"/>
      <c r="G44" s="23"/>
      <c r="H44" s="23"/>
      <c r="I44" s="24"/>
      <c r="J44" s="33"/>
      <c r="K44" s="33"/>
      <c r="L44" s="33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08">
      <c r="A45" s="33"/>
      <c r="B45" s="33"/>
      <c r="C45" s="33"/>
      <c r="D45" s="12" t="s">
        <v>132</v>
      </c>
      <c r="E45" s="12" t="s">
        <v>133</v>
      </c>
      <c r="F45" s="12" t="s">
        <v>134</v>
      </c>
      <c r="G45" s="12" t="s">
        <v>135</v>
      </c>
      <c r="H45" s="12" t="s">
        <v>136</v>
      </c>
      <c r="I45" s="12" t="s">
        <v>137</v>
      </c>
      <c r="J45" s="33"/>
      <c r="K45" s="33"/>
      <c r="L45" s="33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27">
      <c r="A46" s="33"/>
      <c r="B46" s="33"/>
      <c r="C46" s="33"/>
      <c r="D46" s="20" t="s">
        <v>144</v>
      </c>
      <c r="E46" s="21">
        <f>F36</f>
        <v>0.5402836169870686</v>
      </c>
      <c r="F46" s="21">
        <f>G36</f>
        <v>0.48695652173913045</v>
      </c>
      <c r="G46" s="21">
        <f>H36</f>
        <v>0.8422619047619048</v>
      </c>
      <c r="H46" s="21">
        <f>I36</f>
        <v>0.13690476190476192</v>
      </c>
      <c r="I46" s="21">
        <v>0</v>
      </c>
      <c r="J46" s="33"/>
      <c r="K46" s="33"/>
      <c r="L46" s="33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27">
      <c r="A47" s="33"/>
      <c r="B47" s="33"/>
      <c r="C47" s="33"/>
      <c r="D47" s="20" t="s">
        <v>138</v>
      </c>
      <c r="E47" s="21">
        <f aca="true" t="shared" si="5" ref="E47:F50">F37</f>
        <v>0.21040653688932778</v>
      </c>
      <c r="F47" s="21">
        <f t="shared" si="5"/>
        <v>0.08260869565217391</v>
      </c>
      <c r="G47" s="21">
        <f aca="true" t="shared" si="6" ref="G47:H49">H39</f>
        <v>0</v>
      </c>
      <c r="H47" s="21">
        <f t="shared" si="6"/>
        <v>0</v>
      </c>
      <c r="I47" s="21">
        <v>0</v>
      </c>
      <c r="J47" s="33"/>
      <c r="K47" s="33"/>
      <c r="L47" s="33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27">
      <c r="A48" s="33"/>
      <c r="B48" s="33"/>
      <c r="C48" s="33"/>
      <c r="D48" s="20" t="s">
        <v>142</v>
      </c>
      <c r="E48" s="21">
        <f t="shared" si="5"/>
        <v>0.1471510229252849</v>
      </c>
      <c r="F48" s="21">
        <f t="shared" si="5"/>
        <v>0.1492753623188406</v>
      </c>
      <c r="G48" s="21">
        <f t="shared" si="6"/>
        <v>0</v>
      </c>
      <c r="H48" s="21">
        <f t="shared" si="6"/>
        <v>0</v>
      </c>
      <c r="I48" s="21">
        <v>0</v>
      </c>
      <c r="J48" s="33"/>
      <c r="K48" s="33"/>
      <c r="L48" s="33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27">
      <c r="A49" s="33"/>
      <c r="B49" s="33"/>
      <c r="C49" s="33"/>
      <c r="D49" s="20" t="s">
        <v>139</v>
      </c>
      <c r="E49" s="21">
        <f t="shared" si="5"/>
        <v>0.07436646770144198</v>
      </c>
      <c r="F49" s="21">
        <f t="shared" si="5"/>
        <v>0.2463768115942029</v>
      </c>
      <c r="G49" s="21">
        <f t="shared" si="6"/>
        <v>0</v>
      </c>
      <c r="H49" s="21">
        <f t="shared" si="6"/>
        <v>0</v>
      </c>
      <c r="I49" s="21">
        <v>0</v>
      </c>
      <c r="J49" s="33"/>
      <c r="K49" s="33"/>
      <c r="L49" s="33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27">
      <c r="A50" s="33"/>
      <c r="B50" s="33"/>
      <c r="C50" s="33"/>
      <c r="D50" s="20" t="s">
        <v>145</v>
      </c>
      <c r="E50" s="21">
        <f t="shared" si="5"/>
        <v>0.012458318429167158</v>
      </c>
      <c r="F50" s="21">
        <f t="shared" si="5"/>
        <v>0.030434782608695653</v>
      </c>
      <c r="G50" s="21">
        <f aca="true" t="shared" si="7" ref="G50">H42</f>
        <v>0</v>
      </c>
      <c r="H50" s="21">
        <f aca="true" t="shared" si="8" ref="H50">I42</f>
        <v>0</v>
      </c>
      <c r="I50" s="21">
        <v>0</v>
      </c>
      <c r="J50" s="33"/>
      <c r="K50" s="33"/>
      <c r="L50" s="33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2.75">
      <c r="A51" s="26"/>
      <c r="B51" s="26"/>
      <c r="C51" s="26"/>
      <c r="D51" s="26"/>
      <c r="E51" s="26"/>
      <c r="F51" s="6"/>
      <c r="G51" s="6"/>
      <c r="H51" s="6"/>
      <c r="I51" s="6"/>
      <c r="J51" s="26"/>
      <c r="K51" s="26"/>
      <c r="L51" s="26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2.75">
      <c r="A52" s="8" t="s">
        <v>31</v>
      </c>
      <c r="B52" s="8">
        <v>1</v>
      </c>
      <c r="C52" s="8" t="s">
        <v>28</v>
      </c>
      <c r="D52" s="8" t="s">
        <v>62</v>
      </c>
      <c r="E52" s="8" t="s">
        <v>101</v>
      </c>
      <c r="F52" s="6">
        <f>Table132[[#This Row],[AMOUNT_BRK]]/Table132[[#This Row],[AMOUNT_CLASS]]</f>
        <v>0.17491332314261432</v>
      </c>
      <c r="G52" s="7">
        <f>Table132[[#This Row],[ORDERS_BRK]]/Table132[[#This Row],[ORDERS_CLASS]]</f>
        <v>0.028735632183908046</v>
      </c>
      <c r="H52" s="7">
        <f>Table132[[#This Row],[PASS_BRK]]/Table132[[#This Row],[ORDERS_BRK]]</f>
        <v>0</v>
      </c>
      <c r="I52" s="7">
        <f>Table132[[#This Row],[AGGR_BRK]]/Table132[[#This Row],[ORDERS_BRK]]</f>
        <v>0</v>
      </c>
      <c r="J52" s="8">
        <v>10141755.6</v>
      </c>
      <c r="K52" s="8">
        <v>57981607.22</v>
      </c>
      <c r="L52" s="8">
        <v>730488246.8</v>
      </c>
      <c r="M52" s="8">
        <v>5</v>
      </c>
      <c r="N52" s="8">
        <v>174</v>
      </c>
      <c r="O52" s="8">
        <v>21549</v>
      </c>
      <c r="P52" s="8">
        <v>0</v>
      </c>
      <c r="Q52" s="8">
        <v>0</v>
      </c>
      <c r="R52" s="8">
        <v>131</v>
      </c>
      <c r="S52" s="8">
        <v>0</v>
      </c>
      <c r="T52" s="8">
        <v>0</v>
      </c>
      <c r="U52" s="8">
        <v>827</v>
      </c>
    </row>
    <row r="53" spans="1:21" ht="12.75">
      <c r="A53" s="8" t="s">
        <v>31</v>
      </c>
      <c r="B53" s="8">
        <v>1</v>
      </c>
      <c r="C53" s="8" t="s">
        <v>28</v>
      </c>
      <c r="D53" s="8" t="s">
        <v>36</v>
      </c>
      <c r="E53" s="8" t="s">
        <v>66</v>
      </c>
      <c r="F53" s="6">
        <f>Table132[[#This Row],[AMOUNT_BRK]]/Table132[[#This Row],[AMOUNT_CLASS]]</f>
        <v>0.17081516837607938</v>
      </c>
      <c r="G53" s="7">
        <f>Table132[[#This Row],[ORDERS_BRK]]/Table132[[#This Row],[ORDERS_CLASS]]</f>
        <v>0.1896551724137931</v>
      </c>
      <c r="H53" s="7">
        <f>Table132[[#This Row],[PASS_BRK]]/Table132[[#This Row],[ORDERS_BRK]]</f>
        <v>0</v>
      </c>
      <c r="I53" s="7">
        <f>Table132[[#This Row],[AGGR_BRK]]/Table132[[#This Row],[ORDERS_BRK]]</f>
        <v>0</v>
      </c>
      <c r="J53" s="8">
        <v>9904138</v>
      </c>
      <c r="K53" s="8">
        <v>57981607.22</v>
      </c>
      <c r="L53" s="8">
        <v>730488246.8</v>
      </c>
      <c r="M53" s="8">
        <v>33</v>
      </c>
      <c r="N53" s="8">
        <v>174</v>
      </c>
      <c r="O53" s="8">
        <v>21549</v>
      </c>
      <c r="P53" s="8">
        <v>0</v>
      </c>
      <c r="Q53" s="8">
        <v>0</v>
      </c>
      <c r="R53" s="8">
        <v>131</v>
      </c>
      <c r="S53" s="8">
        <v>0</v>
      </c>
      <c r="T53" s="8">
        <v>0</v>
      </c>
      <c r="U53" s="8">
        <v>827</v>
      </c>
    </row>
    <row r="54" spans="1:21" ht="12.75">
      <c r="A54" s="8" t="s">
        <v>31</v>
      </c>
      <c r="B54" s="8">
        <v>1</v>
      </c>
      <c r="C54" s="8" t="s">
        <v>28</v>
      </c>
      <c r="D54" s="8" t="s">
        <v>41</v>
      </c>
      <c r="E54" s="8" t="s">
        <v>100</v>
      </c>
      <c r="F54" s="6">
        <f>Table132[[#This Row],[AMOUNT_BRK]]/Table132[[#This Row],[AMOUNT_CLASS]]</f>
        <v>0.16847539191066943</v>
      </c>
      <c r="G54" s="7">
        <f>Table132[[#This Row],[ORDERS_BRK]]/Table132[[#This Row],[ORDERS_CLASS]]</f>
        <v>0.06321839080459771</v>
      </c>
      <c r="H54" s="7">
        <f>Table132[[#This Row],[PASS_BRK]]/Table132[[#This Row],[ORDERS_BRK]]</f>
        <v>0</v>
      </c>
      <c r="I54" s="7">
        <f>Table132[[#This Row],[AGGR_BRK]]/Table132[[#This Row],[ORDERS_BRK]]</f>
        <v>0</v>
      </c>
      <c r="J54" s="8">
        <v>9768474</v>
      </c>
      <c r="K54" s="8">
        <v>57981607.22</v>
      </c>
      <c r="L54" s="8">
        <v>730488246.8</v>
      </c>
      <c r="M54" s="8">
        <v>11</v>
      </c>
      <c r="N54" s="8">
        <v>174</v>
      </c>
      <c r="O54" s="8">
        <v>21549</v>
      </c>
      <c r="P54" s="8">
        <v>0</v>
      </c>
      <c r="Q54" s="8">
        <v>0</v>
      </c>
      <c r="R54" s="8">
        <v>131</v>
      </c>
      <c r="S54" s="8">
        <v>0</v>
      </c>
      <c r="T54" s="8">
        <v>0</v>
      </c>
      <c r="U54" s="8">
        <v>827</v>
      </c>
    </row>
    <row r="55" spans="1:21" ht="12.75">
      <c r="A55" s="8" t="s">
        <v>31</v>
      </c>
      <c r="B55" s="8">
        <v>1</v>
      </c>
      <c r="C55" s="8" t="s">
        <v>28</v>
      </c>
      <c r="D55" s="8" t="s">
        <v>26</v>
      </c>
      <c r="E55" s="8" t="s">
        <v>65</v>
      </c>
      <c r="F55" s="6">
        <f>Table132[[#This Row],[AMOUNT_BRK]]/Table132[[#This Row],[AMOUNT_CLASS]]</f>
        <v>0.12385180998437319</v>
      </c>
      <c r="G55" s="7">
        <f>Table132[[#This Row],[ORDERS_BRK]]/Table132[[#This Row],[ORDERS_CLASS]]</f>
        <v>0.1206896551724138</v>
      </c>
      <c r="H55" s="7">
        <f>Table132[[#This Row],[PASS_BRK]]/Table132[[#This Row],[ORDERS_BRK]]</f>
        <v>0</v>
      </c>
      <c r="I55" s="7">
        <f>Table132[[#This Row],[AGGR_BRK]]/Table132[[#This Row],[ORDERS_BRK]]</f>
        <v>0</v>
      </c>
      <c r="J55" s="8">
        <v>7181127</v>
      </c>
      <c r="K55" s="8">
        <v>57981607.22</v>
      </c>
      <c r="L55" s="8">
        <v>730488246.8</v>
      </c>
      <c r="M55" s="8">
        <v>21</v>
      </c>
      <c r="N55" s="8">
        <v>174</v>
      </c>
      <c r="O55" s="8">
        <v>21549</v>
      </c>
      <c r="P55" s="8">
        <v>0</v>
      </c>
      <c r="Q55" s="8">
        <v>0</v>
      </c>
      <c r="R55" s="8">
        <v>131</v>
      </c>
      <c r="S55" s="8">
        <v>0</v>
      </c>
      <c r="T55" s="8">
        <v>0</v>
      </c>
      <c r="U55" s="8">
        <v>827</v>
      </c>
    </row>
    <row r="56" spans="1:21" ht="12.75">
      <c r="A56" s="8" t="s">
        <v>31</v>
      </c>
      <c r="B56" s="8">
        <v>1</v>
      </c>
      <c r="C56" s="8" t="s">
        <v>28</v>
      </c>
      <c r="D56" s="8" t="s">
        <v>39</v>
      </c>
      <c r="E56" s="8" t="s">
        <v>108</v>
      </c>
      <c r="F56" s="6">
        <f>Table132[[#This Row],[AMOUNT_BRK]]/Table132[[#This Row],[AMOUNT_CLASS]]</f>
        <v>0.10698903596208384</v>
      </c>
      <c r="G56" s="7">
        <f>Table132[[#This Row],[ORDERS_BRK]]/Table132[[#This Row],[ORDERS_CLASS]]</f>
        <v>0.04597701149425287</v>
      </c>
      <c r="H56" s="7">
        <f>Table132[[#This Row],[PASS_BRK]]/Table132[[#This Row],[ORDERS_BRK]]</f>
        <v>0</v>
      </c>
      <c r="I56" s="7">
        <f>Table132[[#This Row],[AGGR_BRK]]/Table132[[#This Row],[ORDERS_BRK]]</f>
        <v>0</v>
      </c>
      <c r="J56" s="8">
        <v>6203396.26</v>
      </c>
      <c r="K56" s="8">
        <v>57981607.22</v>
      </c>
      <c r="L56" s="8">
        <v>730488246.8</v>
      </c>
      <c r="M56" s="8">
        <v>8</v>
      </c>
      <c r="N56" s="8">
        <v>174</v>
      </c>
      <c r="O56" s="8">
        <v>21549</v>
      </c>
      <c r="P56" s="8">
        <v>0</v>
      </c>
      <c r="Q56" s="8">
        <v>0</v>
      </c>
      <c r="R56" s="8">
        <v>131</v>
      </c>
      <c r="S56" s="8">
        <v>0</v>
      </c>
      <c r="T56" s="8">
        <v>0</v>
      </c>
      <c r="U56" s="8">
        <v>827</v>
      </c>
    </row>
    <row r="57" spans="1:21" ht="12.75">
      <c r="A57" s="8"/>
      <c r="B57" s="8"/>
      <c r="C57" s="8"/>
      <c r="D57" s="8"/>
      <c r="E57" s="8"/>
      <c r="F57" s="6"/>
      <c r="G57" s="7"/>
      <c r="H57" s="7"/>
      <c r="I57" s="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8"/>
      <c r="B58" s="8"/>
      <c r="C58" s="8"/>
      <c r="D58" s="8"/>
      <c r="E58" s="8"/>
      <c r="F58" s="6"/>
      <c r="G58" s="7"/>
      <c r="H58" s="7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27">
      <c r="A59" s="35"/>
      <c r="B59" s="35"/>
      <c r="C59" s="35"/>
      <c r="D59" s="12" t="s">
        <v>128</v>
      </c>
      <c r="E59" s="15" t="s">
        <v>147</v>
      </c>
      <c r="F59" s="23"/>
      <c r="G59" s="23"/>
      <c r="H59" s="23"/>
      <c r="I59" s="2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67.5">
      <c r="A60" s="35"/>
      <c r="B60" s="35"/>
      <c r="C60" s="35"/>
      <c r="D60" s="12" t="s">
        <v>130</v>
      </c>
      <c r="E60" s="22" t="s">
        <v>148</v>
      </c>
      <c r="F60" s="23"/>
      <c r="G60" s="23"/>
      <c r="H60" s="23"/>
      <c r="I60" s="2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08">
      <c r="A61" s="35"/>
      <c r="B61" s="35"/>
      <c r="C61" s="35"/>
      <c r="D61" s="12" t="s">
        <v>132</v>
      </c>
      <c r="E61" s="12" t="s">
        <v>133</v>
      </c>
      <c r="F61" s="12" t="s">
        <v>134</v>
      </c>
      <c r="G61" s="12" t="s">
        <v>135</v>
      </c>
      <c r="H61" s="12" t="s">
        <v>136</v>
      </c>
      <c r="I61" s="12" t="s">
        <v>137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27">
      <c r="A62" s="35"/>
      <c r="B62" s="35"/>
      <c r="C62" s="35"/>
      <c r="D62" s="20" t="s">
        <v>150</v>
      </c>
      <c r="E62" s="21">
        <f aca="true" t="shared" si="9" ref="E62:F66">F52</f>
        <v>0.17491332314261432</v>
      </c>
      <c r="F62" s="21">
        <f t="shared" si="9"/>
        <v>0.028735632183908046</v>
      </c>
      <c r="G62" s="21">
        <f>H33</f>
        <v>0</v>
      </c>
      <c r="H62" s="21">
        <f>I33</f>
        <v>0</v>
      </c>
      <c r="I62" s="21">
        <v>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40.5">
      <c r="A63" s="35"/>
      <c r="B63" s="35"/>
      <c r="C63" s="35"/>
      <c r="D63" s="20" t="s">
        <v>151</v>
      </c>
      <c r="E63" s="21">
        <f t="shared" si="9"/>
        <v>0.17081516837607938</v>
      </c>
      <c r="F63" s="21">
        <f t="shared" si="9"/>
        <v>0.1896551724137931</v>
      </c>
      <c r="G63" s="21">
        <f>H34</f>
        <v>0</v>
      </c>
      <c r="H63" s="21">
        <v>0</v>
      </c>
      <c r="I63" s="21">
        <v>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27">
      <c r="A64" s="35"/>
      <c r="B64" s="35"/>
      <c r="C64" s="35"/>
      <c r="D64" s="20" t="s">
        <v>152</v>
      </c>
      <c r="E64" s="21">
        <f t="shared" si="9"/>
        <v>0.16847539191066943</v>
      </c>
      <c r="F64" s="21">
        <f t="shared" si="9"/>
        <v>0.06321839080459771</v>
      </c>
      <c r="G64" s="21">
        <f aca="true" t="shared" si="10" ref="G64:H64">H35</f>
        <v>0</v>
      </c>
      <c r="H64" s="21">
        <f t="shared" si="10"/>
        <v>0</v>
      </c>
      <c r="I64" s="21">
        <v>0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27">
      <c r="A65" s="35"/>
      <c r="B65" s="35"/>
      <c r="C65" s="35"/>
      <c r="D65" s="20" t="s">
        <v>153</v>
      </c>
      <c r="E65" s="21">
        <f t="shared" si="9"/>
        <v>0.12385180998437319</v>
      </c>
      <c r="F65" s="21">
        <f t="shared" si="9"/>
        <v>0.1206896551724138</v>
      </c>
      <c r="G65" s="21">
        <v>0</v>
      </c>
      <c r="H65" s="21">
        <v>0</v>
      </c>
      <c r="I65" s="21">
        <v>0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27">
      <c r="A66" s="35"/>
      <c r="B66" s="35"/>
      <c r="C66" s="35"/>
      <c r="D66" s="20" t="s">
        <v>154</v>
      </c>
      <c r="E66" s="21">
        <f t="shared" si="9"/>
        <v>0.10698903596208384</v>
      </c>
      <c r="F66" s="21">
        <f t="shared" si="9"/>
        <v>0.04597701149425287</v>
      </c>
      <c r="G66" s="21">
        <f aca="true" t="shared" si="11" ref="G66:H66">H37</f>
        <v>0</v>
      </c>
      <c r="H66" s="21">
        <f t="shared" si="11"/>
        <v>0</v>
      </c>
      <c r="I66" s="21">
        <v>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12.75">
      <c r="A67" s="8"/>
      <c r="B67" s="8"/>
      <c r="C67" s="8"/>
      <c r="D67" s="8"/>
      <c r="E67" s="8"/>
      <c r="F67" s="6"/>
      <c r="G67" s="7"/>
      <c r="H67" s="7"/>
      <c r="I67" s="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>
      <c r="A68" s="8" t="s">
        <v>92</v>
      </c>
      <c r="B68" s="8" t="s">
        <v>93</v>
      </c>
      <c r="C68" s="8" t="s">
        <v>28</v>
      </c>
      <c r="D68" s="8" t="s">
        <v>48</v>
      </c>
      <c r="E68" s="8" t="s">
        <v>49</v>
      </c>
      <c r="F68" s="6">
        <f>Table132[[#This Row],[AMOUNT_BRK]]/Table132[[#This Row],[AMOUNT_CLASS]]</f>
        <v>0.3567645775647148</v>
      </c>
      <c r="G68" s="7">
        <f>Table132[[#This Row],[ORDERS_BRK]]/Table132[[#This Row],[ORDERS_CLASS]]</f>
        <v>0.2781586679725759</v>
      </c>
      <c r="H68" s="7">
        <f>Table132[[#This Row],[PASS_BRK]]/Table132[[#This Row],[ORDERS_BRK]]</f>
        <v>0</v>
      </c>
      <c r="I68" s="7">
        <f>Table132[[#This Row],[AGGR_BRK]]/Table132[[#This Row],[ORDERS_BRK]]</f>
        <v>0</v>
      </c>
      <c r="J68" s="8">
        <v>49898470.43</v>
      </c>
      <c r="K68" s="8">
        <v>139863858.6</v>
      </c>
      <c r="L68" s="8">
        <v>730488246.8</v>
      </c>
      <c r="M68" s="8">
        <v>284</v>
      </c>
      <c r="N68" s="8">
        <v>1021</v>
      </c>
      <c r="O68" s="8">
        <v>21549</v>
      </c>
      <c r="P68" s="8">
        <v>0</v>
      </c>
      <c r="Q68" s="8">
        <v>23</v>
      </c>
      <c r="R68" s="8">
        <v>131</v>
      </c>
      <c r="S68" s="8">
        <v>0</v>
      </c>
      <c r="T68" s="8">
        <v>100</v>
      </c>
      <c r="U68" s="8">
        <v>827</v>
      </c>
    </row>
    <row r="69" spans="1:21" ht="12.75">
      <c r="A69" s="8" t="s">
        <v>92</v>
      </c>
      <c r="B69" s="8" t="s">
        <v>93</v>
      </c>
      <c r="C69" s="8" t="s">
        <v>28</v>
      </c>
      <c r="D69" s="8" t="s">
        <v>44</v>
      </c>
      <c r="E69" s="8" t="s">
        <v>55</v>
      </c>
      <c r="F69" s="6">
        <f>Table132[[#This Row],[AMOUNT_BRK]]/Table132[[#This Row],[AMOUNT_CLASS]]</f>
        <v>0.16096575530914176</v>
      </c>
      <c r="G69" s="7">
        <f>Table132[[#This Row],[ORDERS_BRK]]/Table132[[#This Row],[ORDERS_CLASS]]</f>
        <v>0.13222331047992164</v>
      </c>
      <c r="H69" s="7">
        <f>Table132[[#This Row],[PASS_BRK]]/Table132[[#This Row],[ORDERS_BRK]]</f>
        <v>0</v>
      </c>
      <c r="I69" s="7">
        <f>Table132[[#This Row],[AGGR_BRK]]/Table132[[#This Row],[ORDERS_BRK]]</f>
        <v>0</v>
      </c>
      <c r="J69" s="8">
        <v>22513291.64</v>
      </c>
      <c r="K69" s="8">
        <v>139863858.6</v>
      </c>
      <c r="L69" s="8">
        <v>730488246.8</v>
      </c>
      <c r="M69" s="8">
        <v>135</v>
      </c>
      <c r="N69" s="8">
        <v>1021</v>
      </c>
      <c r="O69" s="8">
        <v>21549</v>
      </c>
      <c r="P69" s="8">
        <v>0</v>
      </c>
      <c r="Q69" s="8">
        <v>23</v>
      </c>
      <c r="R69" s="8">
        <v>131</v>
      </c>
      <c r="S69" s="8">
        <v>0</v>
      </c>
      <c r="T69" s="8">
        <v>100</v>
      </c>
      <c r="U69" s="8">
        <v>827</v>
      </c>
    </row>
    <row r="70" spans="1:21" ht="12.75">
      <c r="A70" s="8" t="s">
        <v>92</v>
      </c>
      <c r="B70" s="8" t="s">
        <v>93</v>
      </c>
      <c r="C70" s="8" t="s">
        <v>28</v>
      </c>
      <c r="D70" s="8" t="s">
        <v>30</v>
      </c>
      <c r="E70" s="8"/>
      <c r="F70" s="6">
        <f>Table132[[#This Row],[AMOUNT_BRK]]/Table132[[#This Row],[AMOUNT_CLASS]]</f>
        <v>0.13399793297280016</v>
      </c>
      <c r="G70" s="7">
        <f>Table132[[#This Row],[ORDERS_BRK]]/Table132[[#This Row],[ORDERS_CLASS]]</f>
        <v>0.12047012732615084</v>
      </c>
      <c r="H70" s="7">
        <f>Table132[[#This Row],[PASS_BRK]]/Table132[[#This Row],[ORDERS_BRK]]</f>
        <v>0.8130081300813008</v>
      </c>
      <c r="I70" s="7">
        <f>Table132[[#This Row],[AGGR_BRK]]/Table132[[#This Row],[ORDERS_BRK]]</f>
        <v>0.18699186991869918</v>
      </c>
      <c r="J70" s="8">
        <v>18741467.95</v>
      </c>
      <c r="K70" s="8">
        <v>139863858.6</v>
      </c>
      <c r="L70" s="8">
        <v>730488246.8</v>
      </c>
      <c r="M70" s="8">
        <v>123</v>
      </c>
      <c r="N70" s="8">
        <v>1021</v>
      </c>
      <c r="O70" s="8">
        <v>21549</v>
      </c>
      <c r="P70" s="8">
        <v>23</v>
      </c>
      <c r="Q70" s="8">
        <v>23</v>
      </c>
      <c r="R70" s="8">
        <v>131</v>
      </c>
      <c r="S70" s="8">
        <v>100</v>
      </c>
      <c r="T70" s="8">
        <v>100</v>
      </c>
      <c r="U70" s="8">
        <v>827</v>
      </c>
    </row>
    <row r="71" spans="1:21" ht="12.75">
      <c r="A71" s="8" t="s">
        <v>92</v>
      </c>
      <c r="B71" s="8" t="s">
        <v>93</v>
      </c>
      <c r="C71" s="8" t="s">
        <v>28</v>
      </c>
      <c r="D71" s="8" t="s">
        <v>29</v>
      </c>
      <c r="E71" s="8" t="s">
        <v>53</v>
      </c>
      <c r="F71" s="6">
        <f>Table132[[#This Row],[AMOUNT_BRK]]/Table132[[#This Row],[AMOUNT_CLASS]]</f>
        <v>0.11774946018828054</v>
      </c>
      <c r="G71" s="7">
        <f>Table132[[#This Row],[ORDERS_BRK]]/Table132[[#This Row],[ORDERS_CLASS]]</f>
        <v>0.098922624877571</v>
      </c>
      <c r="H71" s="7">
        <f>Table132[[#This Row],[PASS_BRK]]/Table132[[#This Row],[ORDERS_BRK]]</f>
        <v>0</v>
      </c>
      <c r="I71" s="7">
        <f>Table132[[#This Row],[AGGR_BRK]]/Table132[[#This Row],[ORDERS_BRK]]</f>
        <v>0</v>
      </c>
      <c r="J71" s="8">
        <v>16468893.85</v>
      </c>
      <c r="K71" s="8">
        <v>139863858.6</v>
      </c>
      <c r="L71" s="8">
        <v>730488246.8</v>
      </c>
      <c r="M71" s="8">
        <v>101</v>
      </c>
      <c r="N71" s="8">
        <v>1021</v>
      </c>
      <c r="O71" s="8">
        <v>21549</v>
      </c>
      <c r="P71" s="8">
        <v>0</v>
      </c>
      <c r="Q71" s="8">
        <v>23</v>
      </c>
      <c r="R71" s="8">
        <v>131</v>
      </c>
      <c r="S71" s="8">
        <v>0</v>
      </c>
      <c r="T71" s="8">
        <v>100</v>
      </c>
      <c r="U71" s="8">
        <v>827</v>
      </c>
    </row>
    <row r="72" spans="1:21" ht="12.75">
      <c r="A72" s="8" t="s">
        <v>92</v>
      </c>
      <c r="B72" s="8" t="s">
        <v>93</v>
      </c>
      <c r="C72" s="8" t="s">
        <v>28</v>
      </c>
      <c r="D72" s="8" t="s">
        <v>22</v>
      </c>
      <c r="E72" s="8" t="s">
        <v>23</v>
      </c>
      <c r="F72" s="6">
        <f>Table132[[#This Row],[AMOUNT_BRK]]/Table132[[#This Row],[AMOUNT_CLASS]]</f>
        <v>0.06886637578437294</v>
      </c>
      <c r="G72" s="7">
        <f>Table132[[#This Row],[ORDERS_BRK]]/Table132[[#This Row],[ORDERS_CLASS]]</f>
        <v>0.14495592556317335</v>
      </c>
      <c r="H72" s="7">
        <f>Table132[[#This Row],[PASS_BRK]]/Table132[[#This Row],[ORDERS_BRK]]</f>
        <v>0</v>
      </c>
      <c r="I72" s="7">
        <f>Table132[[#This Row],[AGGR_BRK]]/Table132[[#This Row],[ORDERS_BRK]]</f>
        <v>0</v>
      </c>
      <c r="J72" s="8">
        <v>9631917.045</v>
      </c>
      <c r="K72" s="8">
        <v>139863858.6</v>
      </c>
      <c r="L72" s="8">
        <v>730488246.8</v>
      </c>
      <c r="M72" s="8">
        <v>148</v>
      </c>
      <c r="N72" s="8">
        <v>1021</v>
      </c>
      <c r="O72" s="8">
        <v>21549</v>
      </c>
      <c r="P72" s="8">
        <v>0</v>
      </c>
      <c r="Q72" s="8">
        <v>23</v>
      </c>
      <c r="R72" s="8">
        <v>131</v>
      </c>
      <c r="S72" s="8">
        <v>0</v>
      </c>
      <c r="T72" s="8">
        <v>100</v>
      </c>
      <c r="U72" s="8">
        <v>827</v>
      </c>
    </row>
    <row r="73" spans="1:21" ht="12.75">
      <c r="A73" s="8"/>
      <c r="B73" s="8"/>
      <c r="C73" s="8"/>
      <c r="D73" s="8"/>
      <c r="E73" s="8"/>
      <c r="F73" s="6"/>
      <c r="G73" s="7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>
      <c r="A74" s="8"/>
      <c r="B74" s="8"/>
      <c r="C74" s="8"/>
      <c r="D74" s="8"/>
      <c r="E74" s="8"/>
      <c r="F74" s="6"/>
      <c r="G74" s="7"/>
      <c r="H74" s="7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54">
      <c r="A75" s="35"/>
      <c r="B75" s="35"/>
      <c r="C75" s="35"/>
      <c r="D75" s="12" t="s">
        <v>128</v>
      </c>
      <c r="E75" s="22" t="s">
        <v>155</v>
      </c>
      <c r="F75" s="23"/>
      <c r="G75" s="23"/>
      <c r="H75" s="23"/>
      <c r="I75" s="2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67.5">
      <c r="A76" s="35"/>
      <c r="B76" s="35"/>
      <c r="C76" s="35"/>
      <c r="D76" s="12" t="s">
        <v>130</v>
      </c>
      <c r="E76" s="22" t="s">
        <v>131</v>
      </c>
      <c r="F76" s="23"/>
      <c r="G76" s="23"/>
      <c r="H76" s="23"/>
      <c r="I76" s="2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08">
      <c r="A77" s="35"/>
      <c r="B77" s="35"/>
      <c r="C77" s="35"/>
      <c r="D77" s="12" t="s">
        <v>132</v>
      </c>
      <c r="E77" s="12" t="s">
        <v>133</v>
      </c>
      <c r="F77" s="12" t="s">
        <v>134</v>
      </c>
      <c r="G77" s="12" t="s">
        <v>135</v>
      </c>
      <c r="H77" s="12" t="s">
        <v>136</v>
      </c>
      <c r="I77" s="12" t="s">
        <v>137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27">
      <c r="A78" s="35"/>
      <c r="B78" s="35"/>
      <c r="C78" s="35"/>
      <c r="D78" s="20" t="s">
        <v>149</v>
      </c>
      <c r="E78" s="21">
        <f aca="true" t="shared" si="12" ref="E78:F82">F68</f>
        <v>0.3567645775647148</v>
      </c>
      <c r="F78" s="21">
        <f t="shared" si="12"/>
        <v>0.2781586679725759</v>
      </c>
      <c r="G78" s="21">
        <f>H62</f>
        <v>0</v>
      </c>
      <c r="H78" s="21">
        <f>I62</f>
        <v>0</v>
      </c>
      <c r="I78" s="21">
        <v>0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27">
      <c r="A79" s="35"/>
      <c r="B79" s="35"/>
      <c r="C79" s="35"/>
      <c r="D79" s="20" t="s">
        <v>156</v>
      </c>
      <c r="E79" s="21">
        <f t="shared" si="12"/>
        <v>0.16096575530914176</v>
      </c>
      <c r="F79" s="21">
        <f t="shared" si="12"/>
        <v>0.13222331047992164</v>
      </c>
      <c r="G79" s="21">
        <f aca="true" t="shared" si="13" ref="G79:H82">H63</f>
        <v>0</v>
      </c>
      <c r="H79" s="21">
        <f t="shared" si="13"/>
        <v>0</v>
      </c>
      <c r="I79" s="21">
        <v>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27">
      <c r="A80" s="33"/>
      <c r="B80" s="33"/>
      <c r="C80" s="33"/>
      <c r="D80" s="20" t="s">
        <v>144</v>
      </c>
      <c r="E80" s="21">
        <f t="shared" si="12"/>
        <v>0.13399793297280016</v>
      </c>
      <c r="F80" s="21">
        <f t="shared" si="12"/>
        <v>0.12047012732615084</v>
      </c>
      <c r="G80" s="21">
        <f>H70</f>
        <v>0.8130081300813008</v>
      </c>
      <c r="H80" s="21">
        <f>I70</f>
        <v>0.18699186991869918</v>
      </c>
      <c r="I80" s="21">
        <v>0</v>
      </c>
      <c r="J80" s="33"/>
      <c r="K80" s="33"/>
      <c r="L80" s="33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27">
      <c r="A81" s="33"/>
      <c r="B81" s="33"/>
      <c r="C81" s="33"/>
      <c r="D81" s="20" t="s">
        <v>140</v>
      </c>
      <c r="E81" s="21">
        <f t="shared" si="12"/>
        <v>0.11774946018828054</v>
      </c>
      <c r="F81" s="21">
        <f t="shared" si="12"/>
        <v>0.098922624877571</v>
      </c>
      <c r="G81" s="21">
        <f t="shared" si="13"/>
        <v>0</v>
      </c>
      <c r="H81" s="21">
        <v>0</v>
      </c>
      <c r="I81" s="21">
        <v>0</v>
      </c>
      <c r="J81" s="33"/>
      <c r="K81" s="33"/>
      <c r="L81" s="33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27">
      <c r="A82" s="33"/>
      <c r="B82" s="33"/>
      <c r="C82" s="33"/>
      <c r="D82" s="20" t="s">
        <v>138</v>
      </c>
      <c r="E82" s="21">
        <f t="shared" si="12"/>
        <v>0.06886637578437294</v>
      </c>
      <c r="F82" s="21">
        <f t="shared" si="12"/>
        <v>0.14495592556317335</v>
      </c>
      <c r="G82" s="21">
        <f t="shared" si="13"/>
        <v>0</v>
      </c>
      <c r="H82" s="21">
        <v>0</v>
      </c>
      <c r="I82" s="21">
        <v>0</v>
      </c>
      <c r="J82" s="33"/>
      <c r="K82" s="33"/>
      <c r="L82" s="33"/>
      <c r="M82" s="34"/>
      <c r="N82" s="34"/>
      <c r="O82" s="34"/>
      <c r="P82" s="34"/>
      <c r="Q82" s="34"/>
      <c r="R82" s="34"/>
      <c r="S82" s="34"/>
      <c r="T82" s="34"/>
      <c r="U82" s="34"/>
    </row>
    <row r="83" spans="1:21" ht="12.75">
      <c r="A83" s="26"/>
      <c r="B83" s="26"/>
      <c r="C83" s="26"/>
      <c r="D83" s="26"/>
      <c r="E83" s="26"/>
      <c r="F83" s="6"/>
      <c r="G83" s="7"/>
      <c r="H83" s="7"/>
      <c r="I83" s="7"/>
      <c r="J83" s="26"/>
      <c r="K83" s="26"/>
      <c r="L83" s="26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2.75">
      <c r="A84" s="8" t="s">
        <v>46</v>
      </c>
      <c r="B84" s="8">
        <v>1</v>
      </c>
      <c r="C84" s="8" t="s">
        <v>28</v>
      </c>
      <c r="D84" s="8" t="s">
        <v>44</v>
      </c>
      <c r="E84" s="8" t="s">
        <v>55</v>
      </c>
      <c r="F84" s="6">
        <f>Table132[[#This Row],[AMOUNT_BRK]]/Table132[[#This Row],[AMOUNT_CLASS]]</f>
        <v>0.7650856487858189</v>
      </c>
      <c r="G84" s="7">
        <f>Table132[[#This Row],[ORDERS_BRK]]/Table132[[#This Row],[ORDERS_CLASS]]</f>
        <v>0.07692307692307693</v>
      </c>
      <c r="H84" s="7">
        <f>Table132[[#This Row],[PASS_BRK]]/Table132[[#This Row],[ORDERS_BRK]]</f>
        <v>0</v>
      </c>
      <c r="I84" s="7">
        <f>Table132[[#This Row],[AGGR_BRK]]/Table132[[#This Row],[ORDERS_BRK]]</f>
        <v>0</v>
      </c>
      <c r="J84" s="8">
        <v>1238195.9</v>
      </c>
      <c r="K84" s="8">
        <v>1618375.54</v>
      </c>
      <c r="L84" s="8">
        <v>730488246.8</v>
      </c>
      <c r="M84" s="8">
        <v>1</v>
      </c>
      <c r="N84" s="8">
        <v>13</v>
      </c>
      <c r="O84" s="8">
        <v>21549</v>
      </c>
      <c r="P84" s="8">
        <v>0</v>
      </c>
      <c r="Q84" s="8">
        <v>0</v>
      </c>
      <c r="R84" s="8">
        <v>131</v>
      </c>
      <c r="S84" s="8">
        <v>0</v>
      </c>
      <c r="T84" s="8">
        <v>0</v>
      </c>
      <c r="U84" s="8">
        <v>827</v>
      </c>
    </row>
    <row r="85" spans="1:21" ht="12.75">
      <c r="A85" s="8" t="s">
        <v>46</v>
      </c>
      <c r="B85" s="8">
        <v>1</v>
      </c>
      <c r="C85" s="8" t="s">
        <v>28</v>
      </c>
      <c r="D85" s="8" t="s">
        <v>59</v>
      </c>
      <c r="E85" s="8" t="s">
        <v>89</v>
      </c>
      <c r="F85" s="6">
        <f>Table132[[#This Row],[AMOUNT_BRK]]/Table132[[#This Row],[AMOUNT_CLASS]]</f>
        <v>0.1522573926197624</v>
      </c>
      <c r="G85" s="7">
        <f>Table132[[#This Row],[ORDERS_BRK]]/Table132[[#This Row],[ORDERS_CLASS]]</f>
        <v>0.7692307692307693</v>
      </c>
      <c r="H85" s="7">
        <f>Table132[[#This Row],[PASS_BRK]]/Table132[[#This Row],[ORDERS_BRK]]</f>
        <v>0</v>
      </c>
      <c r="I85" s="7">
        <f>Table132[[#This Row],[AGGR_BRK]]/Table132[[#This Row],[ORDERS_BRK]]</f>
        <v>0</v>
      </c>
      <c r="J85" s="8">
        <v>246409.64</v>
      </c>
      <c r="K85" s="8">
        <v>1618375.54</v>
      </c>
      <c r="L85" s="8">
        <v>730488246.8</v>
      </c>
      <c r="M85" s="8">
        <v>10</v>
      </c>
      <c r="N85" s="8">
        <v>13</v>
      </c>
      <c r="O85" s="8">
        <v>21549</v>
      </c>
      <c r="P85" s="8">
        <v>0</v>
      </c>
      <c r="Q85" s="8">
        <v>0</v>
      </c>
      <c r="R85" s="8">
        <v>131</v>
      </c>
      <c r="S85" s="8">
        <v>0</v>
      </c>
      <c r="T85" s="8">
        <v>0</v>
      </c>
      <c r="U85" s="8">
        <v>827</v>
      </c>
    </row>
    <row r="86" spans="1:21" ht="12.75">
      <c r="A86" s="8" t="s">
        <v>46</v>
      </c>
      <c r="B86" s="8">
        <v>1</v>
      </c>
      <c r="C86" s="8" t="s">
        <v>28</v>
      </c>
      <c r="D86" s="8" t="s">
        <v>22</v>
      </c>
      <c r="E86" s="8" t="s">
        <v>23</v>
      </c>
      <c r="F86" s="6">
        <f>Table132[[#This Row],[AMOUNT_BRK]]/Table132[[#This Row],[AMOUNT_CLASS]]</f>
        <v>0.0826569585944187</v>
      </c>
      <c r="G86" s="7">
        <f>Table132[[#This Row],[ORDERS_BRK]]/Table132[[#This Row],[ORDERS_CLASS]]</f>
        <v>0.15384615384615385</v>
      </c>
      <c r="H86" s="7">
        <f>Table132[[#This Row],[PASS_BRK]]/Table132[[#This Row],[ORDERS_BRK]]</f>
        <v>0</v>
      </c>
      <c r="I86" s="7">
        <f>Table132[[#This Row],[AGGR_BRK]]/Table132[[#This Row],[ORDERS_BRK]]</f>
        <v>0</v>
      </c>
      <c r="J86" s="8">
        <v>133770</v>
      </c>
      <c r="K86" s="8">
        <v>1618375.54</v>
      </c>
      <c r="L86" s="8">
        <v>730488246.8</v>
      </c>
      <c r="M86" s="8">
        <v>2</v>
      </c>
      <c r="N86" s="8">
        <v>13</v>
      </c>
      <c r="O86" s="8">
        <v>21549</v>
      </c>
      <c r="P86" s="8">
        <v>0</v>
      </c>
      <c r="Q86" s="8">
        <v>0</v>
      </c>
      <c r="R86" s="8">
        <v>131</v>
      </c>
      <c r="S86" s="8">
        <v>0</v>
      </c>
      <c r="T86" s="8">
        <v>0</v>
      </c>
      <c r="U86" s="8">
        <v>827</v>
      </c>
    </row>
    <row r="88" spans="4:9" ht="27">
      <c r="D88" s="12" t="s">
        <v>128</v>
      </c>
      <c r="E88" s="38" t="s">
        <v>157</v>
      </c>
      <c r="F88" s="39"/>
      <c r="G88" s="39"/>
      <c r="H88" s="39"/>
      <c r="I88" s="40"/>
    </row>
    <row r="89" spans="4:9" ht="67.5">
      <c r="D89" s="12" t="s">
        <v>130</v>
      </c>
      <c r="E89" s="38" t="s">
        <v>148</v>
      </c>
      <c r="F89" s="39"/>
      <c r="G89" s="39"/>
      <c r="H89" s="39"/>
      <c r="I89" s="40"/>
    </row>
    <row r="90" spans="4:9" ht="108">
      <c r="D90" s="12" t="s">
        <v>132</v>
      </c>
      <c r="E90" s="12" t="s">
        <v>133</v>
      </c>
      <c r="F90" s="12" t="s">
        <v>134</v>
      </c>
      <c r="G90" s="12" t="s">
        <v>135</v>
      </c>
      <c r="H90" s="12" t="s">
        <v>136</v>
      </c>
      <c r="I90" s="12" t="s">
        <v>137</v>
      </c>
    </row>
    <row r="91" spans="4:9" ht="27">
      <c r="D91" s="13" t="s">
        <v>156</v>
      </c>
      <c r="E91" s="14">
        <f aca="true" t="shared" si="14" ref="E91:F93">F84</f>
        <v>0.7650856487858189</v>
      </c>
      <c r="F91" s="14">
        <f t="shared" si="14"/>
        <v>0.07692307692307693</v>
      </c>
      <c r="G91" s="14">
        <f>I81</f>
        <v>0</v>
      </c>
      <c r="H91" s="14">
        <f>I79</f>
        <v>0</v>
      </c>
      <c r="I91" s="14">
        <v>0</v>
      </c>
    </row>
    <row r="92" spans="4:9" ht="27">
      <c r="D92" s="13" t="s">
        <v>158</v>
      </c>
      <c r="E92" s="14">
        <f t="shared" si="14"/>
        <v>0.1522573926197624</v>
      </c>
      <c r="F92" s="14">
        <f t="shared" si="14"/>
        <v>0.7692307692307693</v>
      </c>
      <c r="G92" s="14">
        <f aca="true" t="shared" si="15" ref="G92:H93">H82</f>
        <v>0</v>
      </c>
      <c r="H92" s="14">
        <f t="shared" si="15"/>
        <v>0</v>
      </c>
      <c r="I92" s="14">
        <v>0</v>
      </c>
    </row>
    <row r="93" spans="4:9" ht="27">
      <c r="D93" s="13" t="s">
        <v>138</v>
      </c>
      <c r="E93" s="14">
        <f t="shared" si="14"/>
        <v>0.0826569585944187</v>
      </c>
      <c r="F93" s="14">
        <f t="shared" si="14"/>
        <v>0.15384615384615385</v>
      </c>
      <c r="G93" s="14">
        <f t="shared" si="15"/>
        <v>0</v>
      </c>
      <c r="H93" s="14">
        <f t="shared" si="15"/>
        <v>0</v>
      </c>
      <c r="I93" s="14">
        <v>0</v>
      </c>
    </row>
    <row r="95" spans="1:21" ht="145.5">
      <c r="A95" s="1" t="s">
        <v>0</v>
      </c>
      <c r="B95" s="2" t="s">
        <v>1</v>
      </c>
      <c r="C95" s="2" t="s">
        <v>2</v>
      </c>
      <c r="D95" s="3" t="s">
        <v>15</v>
      </c>
      <c r="E95" s="2" t="s">
        <v>16</v>
      </c>
      <c r="F95" s="4" t="s">
        <v>17</v>
      </c>
      <c r="G95" s="4" t="s">
        <v>18</v>
      </c>
      <c r="H95" s="4" t="s">
        <v>19</v>
      </c>
      <c r="I95" s="4" t="s">
        <v>20</v>
      </c>
      <c r="J95" s="2" t="s">
        <v>3</v>
      </c>
      <c r="K95" s="2" t="s">
        <v>4</v>
      </c>
      <c r="L95" s="2" t="s">
        <v>5</v>
      </c>
      <c r="M95" s="2" t="s">
        <v>6</v>
      </c>
      <c r="N95" s="2" t="s">
        <v>7</v>
      </c>
      <c r="O95" s="2" t="s">
        <v>8</v>
      </c>
      <c r="P95" s="2" t="s">
        <v>9</v>
      </c>
      <c r="Q95" s="2" t="s">
        <v>10</v>
      </c>
      <c r="R95" s="2" t="s">
        <v>11</v>
      </c>
      <c r="S95" s="2" t="s">
        <v>12</v>
      </c>
      <c r="T95" s="2" t="s">
        <v>13</v>
      </c>
      <c r="U95" s="5" t="s">
        <v>14</v>
      </c>
    </row>
    <row r="96" spans="1:21" ht="12.75">
      <c r="A96" s="8" t="s">
        <v>21</v>
      </c>
      <c r="B96" s="8">
        <v>1</v>
      </c>
      <c r="C96" s="8" t="s">
        <v>24</v>
      </c>
      <c r="D96" s="8" t="s">
        <v>22</v>
      </c>
      <c r="E96" s="8" t="s">
        <v>23</v>
      </c>
      <c r="F96" s="6">
        <f>Table1324[[#This Row],[AMOUNT_BRK]]/Table1324[[#This Row],[AMOUNT_CLASS]]</f>
        <v>0.33993114879616015</v>
      </c>
      <c r="G96" s="6">
        <f>Table1324[[#This Row],[ORDERS_BRK]]/Table1324[[#This Row],[ORDERS_CLASS]]</f>
        <v>0.2606146740095932</v>
      </c>
      <c r="H96" s="6">
        <f>Table1324[[#This Row],[PASS_BRK]]/Table1324[[#This Row],[ORDERS_BRK]]</f>
        <v>0</v>
      </c>
      <c r="I96" s="6">
        <f>Table1324[[#This Row],[AGGR_BRK]]/Table1324[[#This Row],[ORDERS_BRK]]</f>
        <v>0</v>
      </c>
      <c r="J96" s="8">
        <v>19401067.42</v>
      </c>
      <c r="K96" s="8">
        <v>57073520.59</v>
      </c>
      <c r="L96" s="8">
        <v>730488246.8</v>
      </c>
      <c r="M96" s="8">
        <v>1467</v>
      </c>
      <c r="N96" s="8">
        <v>5629</v>
      </c>
      <c r="O96" s="8">
        <v>21549</v>
      </c>
      <c r="P96" s="8">
        <v>0</v>
      </c>
      <c r="Q96" s="8">
        <v>0</v>
      </c>
      <c r="R96" s="8">
        <v>131</v>
      </c>
      <c r="S96" s="8">
        <v>0</v>
      </c>
      <c r="T96" s="8">
        <v>0</v>
      </c>
      <c r="U96" s="8">
        <v>827</v>
      </c>
    </row>
    <row r="97" spans="1:21" ht="12.75">
      <c r="A97" s="8" t="s">
        <v>21</v>
      </c>
      <c r="B97" s="8">
        <v>1</v>
      </c>
      <c r="C97" s="8" t="s">
        <v>24</v>
      </c>
      <c r="D97" s="8" t="s">
        <v>57</v>
      </c>
      <c r="E97" s="8" t="s">
        <v>58</v>
      </c>
      <c r="F97" s="6">
        <f>Table1324[[#This Row],[AMOUNT_BRK]]/Table1324[[#This Row],[AMOUNT_CLASS]]</f>
        <v>0.2119400505690795</v>
      </c>
      <c r="G97" s="6">
        <f>Table1324[[#This Row],[ORDERS_BRK]]/Table1324[[#This Row],[ORDERS_CLASS]]</f>
        <v>0.22668324746846688</v>
      </c>
      <c r="H97" s="6">
        <f>Table1324[[#This Row],[PASS_BRK]]/Table1324[[#This Row],[ORDERS_BRK]]</f>
        <v>0</v>
      </c>
      <c r="I97" s="6">
        <f>Table1324[[#This Row],[AGGR_BRK]]/Table1324[[#This Row],[ORDERS_BRK]]</f>
        <v>0</v>
      </c>
      <c r="J97" s="8">
        <v>12096164.84</v>
      </c>
      <c r="K97" s="8">
        <v>57073520.59</v>
      </c>
      <c r="L97" s="8">
        <v>730488246.8</v>
      </c>
      <c r="M97" s="8">
        <v>1276</v>
      </c>
      <c r="N97" s="8">
        <v>5629</v>
      </c>
      <c r="O97" s="8">
        <v>21549</v>
      </c>
      <c r="P97" s="8">
        <v>0</v>
      </c>
      <c r="Q97" s="8">
        <v>0</v>
      </c>
      <c r="R97" s="8">
        <v>131</v>
      </c>
      <c r="S97" s="8">
        <v>0</v>
      </c>
      <c r="T97" s="8">
        <v>0</v>
      </c>
      <c r="U97" s="8">
        <v>827</v>
      </c>
    </row>
    <row r="98" spans="1:21" ht="12.75">
      <c r="A98" s="8" t="s">
        <v>21</v>
      </c>
      <c r="B98" s="8">
        <v>1</v>
      </c>
      <c r="C98" s="8" t="s">
        <v>24</v>
      </c>
      <c r="D98" s="8" t="s">
        <v>29</v>
      </c>
      <c r="E98" s="8" t="s">
        <v>53</v>
      </c>
      <c r="F98" s="6">
        <f>Table1324[[#This Row],[AMOUNT_BRK]]/Table1324[[#This Row],[AMOUNT_CLASS]]</f>
        <v>0.15869779786437385</v>
      </c>
      <c r="G98" s="6">
        <f>Table1324[[#This Row],[ORDERS_BRK]]/Table1324[[#This Row],[ORDERS_CLASS]]</f>
        <v>0.2506661929294724</v>
      </c>
      <c r="H98" s="6">
        <f>Table1324[[#This Row],[PASS_BRK]]/Table1324[[#This Row],[ORDERS_BRK]]</f>
        <v>0</v>
      </c>
      <c r="I98" s="6">
        <f>Table1324[[#This Row],[AGGR_BRK]]/Table1324[[#This Row],[ORDERS_BRK]]</f>
        <v>0</v>
      </c>
      <c r="J98" s="8">
        <v>9057442.034</v>
      </c>
      <c r="K98" s="8">
        <v>57073520.59</v>
      </c>
      <c r="L98" s="8">
        <v>730488246.8</v>
      </c>
      <c r="M98" s="8">
        <v>1411</v>
      </c>
      <c r="N98" s="8">
        <v>5629</v>
      </c>
      <c r="O98" s="8">
        <v>21549</v>
      </c>
      <c r="P98" s="8">
        <v>0</v>
      </c>
      <c r="Q98" s="8">
        <v>0</v>
      </c>
      <c r="R98" s="8">
        <v>131</v>
      </c>
      <c r="S98" s="8">
        <v>0</v>
      </c>
      <c r="T98" s="8">
        <v>0</v>
      </c>
      <c r="U98" s="8">
        <v>827</v>
      </c>
    </row>
    <row r="99" spans="1:21" ht="12.75">
      <c r="A99" s="8" t="s">
        <v>21</v>
      </c>
      <c r="B99" s="8">
        <v>1</v>
      </c>
      <c r="C99" s="8" t="s">
        <v>24</v>
      </c>
      <c r="D99" s="8" t="s">
        <v>26</v>
      </c>
      <c r="E99" s="8" t="s">
        <v>56</v>
      </c>
      <c r="F99" s="6">
        <f>Table1324[[#This Row],[AMOUNT_BRK]]/Table1324[[#This Row],[AMOUNT_CLASS]]</f>
        <v>0.13676262230382938</v>
      </c>
      <c r="G99" s="6">
        <f>Table1324[[#This Row],[ORDERS_BRK]]/Table1324[[#This Row],[ORDERS_CLASS]]</f>
        <v>0.10534730858056493</v>
      </c>
      <c r="H99" s="6">
        <f>Table1324[[#This Row],[PASS_BRK]]/Table1324[[#This Row],[ORDERS_BRK]]</f>
        <v>0</v>
      </c>
      <c r="I99" s="6">
        <f>Table1324[[#This Row],[AGGR_BRK]]/Table1324[[#This Row],[ORDERS_BRK]]</f>
        <v>0</v>
      </c>
      <c r="J99" s="8">
        <v>7805524.34</v>
      </c>
      <c r="K99" s="8">
        <v>57073520.59</v>
      </c>
      <c r="L99" s="8">
        <v>730488246.8</v>
      </c>
      <c r="M99" s="8">
        <v>593</v>
      </c>
      <c r="N99" s="8">
        <v>5629</v>
      </c>
      <c r="O99" s="8">
        <v>21549</v>
      </c>
      <c r="P99" s="8">
        <v>0</v>
      </c>
      <c r="Q99" s="8">
        <v>0</v>
      </c>
      <c r="R99" s="8">
        <v>131</v>
      </c>
      <c r="S99" s="8">
        <v>0</v>
      </c>
      <c r="T99" s="8">
        <v>0</v>
      </c>
      <c r="U99" s="8">
        <v>827</v>
      </c>
    </row>
    <row r="100" spans="1:21" ht="12.75">
      <c r="A100" s="8" t="s">
        <v>21</v>
      </c>
      <c r="B100" s="8">
        <v>1</v>
      </c>
      <c r="C100" s="8" t="s">
        <v>24</v>
      </c>
      <c r="D100" s="8" t="s">
        <v>59</v>
      </c>
      <c r="E100" s="8" t="s">
        <v>60</v>
      </c>
      <c r="F100" s="6">
        <f>Table1324[[#This Row],[AMOUNT_BRK]]/Table1324[[#This Row],[AMOUNT_CLASS]]</f>
        <v>0.10736245135495678</v>
      </c>
      <c r="G100" s="6">
        <f>Table1324[[#This Row],[ORDERS_BRK]]/Table1324[[#This Row],[ORDERS_CLASS]]</f>
        <v>0.11280866939065554</v>
      </c>
      <c r="H100" s="6">
        <f>Table1324[[#This Row],[PASS_BRK]]/Table1324[[#This Row],[ORDERS_BRK]]</f>
        <v>0</v>
      </c>
      <c r="I100" s="6">
        <f>Table1324[[#This Row],[AGGR_BRK]]/Table1324[[#This Row],[ORDERS_BRK]]</f>
        <v>0</v>
      </c>
      <c r="J100" s="8">
        <v>6127553.078</v>
      </c>
      <c r="K100" s="8">
        <v>57073520.59</v>
      </c>
      <c r="L100" s="8">
        <v>730488246.8</v>
      </c>
      <c r="M100" s="8">
        <v>635</v>
      </c>
      <c r="N100" s="8">
        <v>5629</v>
      </c>
      <c r="O100" s="8">
        <v>21549</v>
      </c>
      <c r="P100" s="8">
        <v>0</v>
      </c>
      <c r="Q100" s="8">
        <v>0</v>
      </c>
      <c r="R100" s="8">
        <v>131</v>
      </c>
      <c r="S100" s="8">
        <v>0</v>
      </c>
      <c r="T100" s="8">
        <v>0</v>
      </c>
      <c r="U100" s="8">
        <v>827</v>
      </c>
    </row>
    <row r="101" spans="1:21" ht="12.75">
      <c r="A101" s="26"/>
      <c r="B101" s="26"/>
      <c r="C101" s="26"/>
      <c r="D101" s="26"/>
      <c r="E101" s="26"/>
      <c r="F101" s="27"/>
      <c r="G101" s="6"/>
      <c r="H101" s="6"/>
      <c r="I101" s="6"/>
      <c r="J101" s="26"/>
      <c r="K101" s="26"/>
      <c r="L101" s="26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2.75">
      <c r="A102" s="26"/>
      <c r="B102" s="26"/>
      <c r="C102" s="26"/>
      <c r="D102" s="26"/>
      <c r="E102" s="26"/>
      <c r="F102" s="27"/>
      <c r="G102" s="6"/>
      <c r="H102" s="6"/>
      <c r="I102" s="6"/>
      <c r="J102" s="26"/>
      <c r="K102" s="26"/>
      <c r="L102" s="26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54">
      <c r="A103" s="33"/>
      <c r="B103" s="33"/>
      <c r="C103" s="33"/>
      <c r="D103" s="12" t="s">
        <v>128</v>
      </c>
      <c r="E103" s="22" t="s">
        <v>159</v>
      </c>
      <c r="F103" s="29"/>
      <c r="G103" s="29"/>
      <c r="H103" s="29"/>
      <c r="I103" s="30"/>
      <c r="J103" s="33"/>
      <c r="K103" s="33"/>
      <c r="L103" s="33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67.5">
      <c r="A104" s="33"/>
      <c r="B104" s="33"/>
      <c r="C104" s="33"/>
      <c r="D104" s="12" t="s">
        <v>130</v>
      </c>
      <c r="E104" s="22" t="s">
        <v>131</v>
      </c>
      <c r="F104" s="23"/>
      <c r="G104" s="23"/>
      <c r="H104" s="23"/>
      <c r="I104" s="24"/>
      <c r="J104" s="33"/>
      <c r="K104" s="33"/>
      <c r="L104" s="33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108">
      <c r="A105" s="33"/>
      <c r="B105" s="33"/>
      <c r="C105" s="33"/>
      <c r="D105" s="12" t="s">
        <v>132</v>
      </c>
      <c r="E105" s="12" t="s">
        <v>133</v>
      </c>
      <c r="F105" s="12" t="s">
        <v>134</v>
      </c>
      <c r="G105" s="12" t="s">
        <v>135</v>
      </c>
      <c r="H105" s="12" t="s">
        <v>136</v>
      </c>
      <c r="I105" s="12" t="s">
        <v>137</v>
      </c>
      <c r="J105" s="33"/>
      <c r="K105" s="33"/>
      <c r="L105" s="33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27">
      <c r="A106" s="33"/>
      <c r="B106" s="33"/>
      <c r="C106" s="33"/>
      <c r="D106" s="20" t="s">
        <v>138</v>
      </c>
      <c r="E106" s="21">
        <f aca="true" t="shared" si="16" ref="E106:F110">F96</f>
        <v>0.33993114879616015</v>
      </c>
      <c r="F106" s="21">
        <f t="shared" si="16"/>
        <v>0.2606146740095932</v>
      </c>
      <c r="G106" s="21">
        <f>H97</f>
        <v>0</v>
      </c>
      <c r="H106" s="21">
        <f>I97</f>
        <v>0</v>
      </c>
      <c r="I106" s="21">
        <v>0</v>
      </c>
      <c r="J106" s="33"/>
      <c r="K106" s="33"/>
      <c r="L106" s="33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27">
      <c r="A107" s="33"/>
      <c r="B107" s="33"/>
      <c r="C107" s="33"/>
      <c r="D107" s="20" t="s">
        <v>142</v>
      </c>
      <c r="E107" s="21">
        <f t="shared" si="16"/>
        <v>0.2119400505690795</v>
      </c>
      <c r="F107" s="21">
        <f t="shared" si="16"/>
        <v>0.22668324746846688</v>
      </c>
      <c r="G107" s="21">
        <f aca="true" t="shared" si="17" ref="G107:H110">H98</f>
        <v>0</v>
      </c>
      <c r="H107" s="21">
        <f t="shared" si="17"/>
        <v>0</v>
      </c>
      <c r="I107" s="21">
        <v>0</v>
      </c>
      <c r="J107" s="33"/>
      <c r="K107" s="33"/>
      <c r="L107" s="33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27">
      <c r="A108" s="33"/>
      <c r="B108" s="33"/>
      <c r="C108" s="33"/>
      <c r="D108" s="20" t="s">
        <v>140</v>
      </c>
      <c r="E108" s="21">
        <f t="shared" si="16"/>
        <v>0.15869779786437385</v>
      </c>
      <c r="F108" s="21">
        <f t="shared" si="16"/>
        <v>0.2506661929294724</v>
      </c>
      <c r="G108" s="21">
        <f t="shared" si="17"/>
        <v>0</v>
      </c>
      <c r="H108" s="21">
        <f t="shared" si="17"/>
        <v>0</v>
      </c>
      <c r="I108" s="21">
        <v>0</v>
      </c>
      <c r="J108" s="33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27">
      <c r="A109" s="33"/>
      <c r="B109" s="33"/>
      <c r="C109" s="33"/>
      <c r="D109" s="20" t="s">
        <v>141</v>
      </c>
      <c r="E109" s="21">
        <f t="shared" si="16"/>
        <v>0.13676262230382938</v>
      </c>
      <c r="F109" s="21">
        <f t="shared" si="16"/>
        <v>0.10534730858056493</v>
      </c>
      <c r="G109" s="21">
        <f t="shared" si="17"/>
        <v>0</v>
      </c>
      <c r="H109" s="21">
        <f t="shared" si="17"/>
        <v>0</v>
      </c>
      <c r="I109" s="21">
        <v>0</v>
      </c>
      <c r="J109" s="33"/>
      <c r="K109" s="33"/>
      <c r="L109" s="33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27">
      <c r="A110" s="33"/>
      <c r="B110" s="33"/>
      <c r="C110" s="33"/>
      <c r="D110" s="20" t="s">
        <v>160</v>
      </c>
      <c r="E110" s="21">
        <f t="shared" si="16"/>
        <v>0.10736245135495678</v>
      </c>
      <c r="F110" s="21">
        <f t="shared" si="16"/>
        <v>0.11280866939065554</v>
      </c>
      <c r="G110" s="21">
        <f t="shared" si="17"/>
        <v>0</v>
      </c>
      <c r="H110" s="21">
        <f t="shared" si="17"/>
        <v>0</v>
      </c>
      <c r="I110" s="21">
        <v>0</v>
      </c>
      <c r="J110" s="33"/>
      <c r="K110" s="33"/>
      <c r="L110" s="33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2.75">
      <c r="A111" s="26"/>
      <c r="B111" s="26"/>
      <c r="C111" s="26"/>
      <c r="D111" s="26"/>
      <c r="E111" s="26"/>
      <c r="F111" s="27"/>
      <c r="G111" s="6"/>
      <c r="H111" s="6"/>
      <c r="I111" s="6"/>
      <c r="J111" s="26"/>
      <c r="K111" s="26"/>
      <c r="L111" s="26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2.75">
      <c r="A112" s="8" t="s">
        <v>21</v>
      </c>
      <c r="B112" s="8">
        <v>2</v>
      </c>
      <c r="C112" s="8" t="s">
        <v>24</v>
      </c>
      <c r="D112" s="8" t="s">
        <v>29</v>
      </c>
      <c r="E112" s="8" t="s">
        <v>53</v>
      </c>
      <c r="F112" s="6">
        <f>Table1324[[#This Row],[AMOUNT_BRK]]/Table1324[[#This Row],[AMOUNT_CLASS]]</f>
        <v>0.7280312058924909</v>
      </c>
      <c r="G112" s="6">
        <f>Table1324[[#This Row],[ORDERS_BRK]]/Table1324[[#This Row],[ORDERS_CLASS]]</f>
        <v>0.7509568069983598</v>
      </c>
      <c r="H112" s="6">
        <f>Table1324[[#This Row],[PASS_BRK]]/Table1324[[#This Row],[ORDERS_BRK]]</f>
        <v>0</v>
      </c>
      <c r="I112" s="6">
        <f>Table1324[[#This Row],[AGGR_BRK]]/Table1324[[#This Row],[ORDERS_BRK]]</f>
        <v>0</v>
      </c>
      <c r="J112" s="8">
        <v>30884771.92</v>
      </c>
      <c r="K112" s="8">
        <v>42422318.81</v>
      </c>
      <c r="L112" s="8">
        <v>730488246.8</v>
      </c>
      <c r="M112" s="8">
        <v>2747</v>
      </c>
      <c r="N112" s="8">
        <v>3658</v>
      </c>
      <c r="O112" s="8">
        <v>21549</v>
      </c>
      <c r="P112" s="8">
        <v>0</v>
      </c>
      <c r="Q112" s="8">
        <v>0</v>
      </c>
      <c r="R112" s="8">
        <v>131</v>
      </c>
      <c r="S112" s="8">
        <v>0</v>
      </c>
      <c r="T112" s="8">
        <v>0</v>
      </c>
      <c r="U112" s="8">
        <v>827</v>
      </c>
    </row>
    <row r="113" spans="1:21" ht="12.75">
      <c r="A113" s="8" t="s">
        <v>21</v>
      </c>
      <c r="B113" s="8">
        <v>2</v>
      </c>
      <c r="C113" s="8" t="s">
        <v>24</v>
      </c>
      <c r="D113" s="8" t="s">
        <v>57</v>
      </c>
      <c r="E113" s="8" t="s">
        <v>58</v>
      </c>
      <c r="F113" s="6">
        <f>Table1324[[#This Row],[AMOUNT_BRK]]/Table1324[[#This Row],[AMOUNT_CLASS]]</f>
        <v>0.1934026859480857</v>
      </c>
      <c r="G113" s="6">
        <f>Table1324[[#This Row],[ORDERS_BRK]]/Table1324[[#This Row],[ORDERS_CLASS]]</f>
        <v>0.14625478403499179</v>
      </c>
      <c r="H113" s="6">
        <f>Table1324[[#This Row],[PASS_BRK]]/Table1324[[#This Row],[ORDERS_BRK]]</f>
        <v>0</v>
      </c>
      <c r="I113" s="6">
        <f>Table1324[[#This Row],[AGGR_BRK]]/Table1324[[#This Row],[ORDERS_BRK]]</f>
        <v>0</v>
      </c>
      <c r="J113" s="8">
        <v>8204590.402</v>
      </c>
      <c r="K113" s="8">
        <v>42422318.81</v>
      </c>
      <c r="L113" s="8">
        <v>730488246.8</v>
      </c>
      <c r="M113" s="8">
        <v>535</v>
      </c>
      <c r="N113" s="8">
        <v>3658</v>
      </c>
      <c r="O113" s="8">
        <v>21549</v>
      </c>
      <c r="P113" s="8">
        <v>0</v>
      </c>
      <c r="Q113" s="8">
        <v>0</v>
      </c>
      <c r="R113" s="8">
        <v>131</v>
      </c>
      <c r="S113" s="8">
        <v>0</v>
      </c>
      <c r="T113" s="8">
        <v>0</v>
      </c>
      <c r="U113" s="8">
        <v>827</v>
      </c>
    </row>
    <row r="114" spans="1:21" ht="12.75">
      <c r="A114" s="8" t="s">
        <v>21</v>
      </c>
      <c r="B114" s="8">
        <v>2</v>
      </c>
      <c r="C114" s="8" t="s">
        <v>24</v>
      </c>
      <c r="D114" s="8" t="s">
        <v>26</v>
      </c>
      <c r="E114" s="8" t="s">
        <v>56</v>
      </c>
      <c r="F114" s="6">
        <f>Table1324[[#This Row],[AMOUNT_BRK]]/Table1324[[#This Row],[AMOUNT_CLASS]]</f>
        <v>0.045536772321475086</v>
      </c>
      <c r="G114" s="6">
        <f>Table1324[[#This Row],[ORDERS_BRK]]/Table1324[[#This Row],[ORDERS_CLASS]]</f>
        <v>0.047020229633679606</v>
      </c>
      <c r="H114" s="6">
        <f>Table1324[[#This Row],[PASS_BRK]]/Table1324[[#This Row],[ORDERS_BRK]]</f>
        <v>0</v>
      </c>
      <c r="I114" s="6">
        <f>Table1324[[#This Row],[AGGR_BRK]]/Table1324[[#This Row],[ORDERS_BRK]]</f>
        <v>0</v>
      </c>
      <c r="J114" s="8">
        <v>1931775.473</v>
      </c>
      <c r="K114" s="8">
        <v>42422318.81</v>
      </c>
      <c r="L114" s="8">
        <v>730488246.8</v>
      </c>
      <c r="M114" s="8">
        <v>172</v>
      </c>
      <c r="N114" s="8">
        <v>3658</v>
      </c>
      <c r="O114" s="8">
        <v>21549</v>
      </c>
      <c r="P114" s="8">
        <v>0</v>
      </c>
      <c r="Q114" s="8">
        <v>0</v>
      </c>
      <c r="R114" s="8">
        <v>131</v>
      </c>
      <c r="S114" s="8">
        <v>0</v>
      </c>
      <c r="T114" s="8">
        <v>0</v>
      </c>
      <c r="U114" s="8">
        <v>827</v>
      </c>
    </row>
    <row r="115" spans="1:21" ht="12.75">
      <c r="A115" s="8" t="s">
        <v>21</v>
      </c>
      <c r="B115" s="8">
        <v>2</v>
      </c>
      <c r="C115" s="8" t="s">
        <v>24</v>
      </c>
      <c r="D115" s="8" t="s">
        <v>22</v>
      </c>
      <c r="E115" s="8" t="s">
        <v>23</v>
      </c>
      <c r="F115" s="6">
        <f>Table1324[[#This Row],[AMOUNT_BRK]]/Table1324[[#This Row],[AMOUNT_CLASS]]</f>
        <v>0.018182089676771252</v>
      </c>
      <c r="G115" s="6">
        <f>Table1324[[#This Row],[ORDERS_BRK]]/Table1324[[#This Row],[ORDERS_CLASS]]</f>
        <v>0.03335155822854018</v>
      </c>
      <c r="H115" s="6">
        <f>Table1324[[#This Row],[PASS_BRK]]/Table1324[[#This Row],[ORDERS_BRK]]</f>
        <v>0</v>
      </c>
      <c r="I115" s="6">
        <f>Table1324[[#This Row],[AGGR_BRK]]/Table1324[[#This Row],[ORDERS_BRK]]</f>
        <v>0</v>
      </c>
      <c r="J115" s="8">
        <v>771326.4049</v>
      </c>
      <c r="K115" s="8">
        <v>42422318.81</v>
      </c>
      <c r="L115" s="8">
        <v>730488246.8</v>
      </c>
      <c r="M115" s="8">
        <v>122</v>
      </c>
      <c r="N115" s="8">
        <v>3658</v>
      </c>
      <c r="O115" s="8">
        <v>21549</v>
      </c>
      <c r="P115" s="8">
        <v>0</v>
      </c>
      <c r="Q115" s="8">
        <v>0</v>
      </c>
      <c r="R115" s="8">
        <v>131</v>
      </c>
      <c r="S115" s="8">
        <v>0</v>
      </c>
      <c r="T115" s="8">
        <v>0</v>
      </c>
      <c r="U115" s="8">
        <v>827</v>
      </c>
    </row>
    <row r="116" spans="1:21" ht="12.75">
      <c r="A116" s="8" t="s">
        <v>21</v>
      </c>
      <c r="B116" s="8">
        <v>2</v>
      </c>
      <c r="C116" s="8" t="s">
        <v>24</v>
      </c>
      <c r="D116" s="8" t="s">
        <v>59</v>
      </c>
      <c r="E116" s="8" t="s">
        <v>60</v>
      </c>
      <c r="F116" s="6">
        <f>Table1324[[#This Row],[AMOUNT_BRK]]/Table1324[[#This Row],[AMOUNT_CLASS]]</f>
        <v>0.010330988055200087</v>
      </c>
      <c r="G116" s="6">
        <f>Table1324[[#This Row],[ORDERS_BRK]]/Table1324[[#This Row],[ORDERS_CLASS]]</f>
        <v>0.015035538545653362</v>
      </c>
      <c r="H116" s="6">
        <f>Table1324[[#This Row],[PASS_BRK]]/Table1324[[#This Row],[ORDERS_BRK]]</f>
        <v>0</v>
      </c>
      <c r="I116" s="6">
        <f>Table1324[[#This Row],[AGGR_BRK]]/Table1324[[#This Row],[ORDERS_BRK]]</f>
        <v>0</v>
      </c>
      <c r="J116" s="8">
        <v>438264.4689</v>
      </c>
      <c r="K116" s="8">
        <v>42422318.81</v>
      </c>
      <c r="L116" s="8">
        <v>730488246.8</v>
      </c>
      <c r="M116" s="8">
        <v>55</v>
      </c>
      <c r="N116" s="8">
        <v>3658</v>
      </c>
      <c r="O116" s="8">
        <v>21549</v>
      </c>
      <c r="P116" s="8">
        <v>0</v>
      </c>
      <c r="Q116" s="8">
        <v>0</v>
      </c>
      <c r="R116" s="8">
        <v>131</v>
      </c>
      <c r="S116" s="8">
        <v>0</v>
      </c>
      <c r="T116" s="8">
        <v>0</v>
      </c>
      <c r="U116" s="8">
        <v>827</v>
      </c>
    </row>
    <row r="117" spans="1:21" ht="12.75">
      <c r="A117" s="9"/>
      <c r="B117" s="9"/>
      <c r="C117" s="9"/>
      <c r="D117" s="9"/>
      <c r="E117" s="9"/>
      <c r="F117" s="10"/>
      <c r="G117" s="7"/>
      <c r="H117" s="7"/>
      <c r="I117" s="7"/>
      <c r="J117" s="9"/>
      <c r="K117" s="9"/>
      <c r="L117" s="9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9"/>
      <c r="B118" s="9"/>
      <c r="C118" s="9"/>
      <c r="D118" s="9"/>
      <c r="E118" s="9"/>
      <c r="F118" s="10"/>
      <c r="G118" s="7"/>
      <c r="H118" s="7"/>
      <c r="I118" s="7"/>
      <c r="J118" s="9"/>
      <c r="K118" s="9"/>
      <c r="L118" s="9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67.5">
      <c r="A119" s="16"/>
      <c r="B119" s="16"/>
      <c r="C119" s="16"/>
      <c r="D119" s="12" t="s">
        <v>128</v>
      </c>
      <c r="E119" s="22" t="s">
        <v>161</v>
      </c>
      <c r="F119" s="29"/>
      <c r="G119" s="29"/>
      <c r="H119" s="29"/>
      <c r="I119" s="30"/>
      <c r="J119" s="16"/>
      <c r="K119" s="16"/>
      <c r="L119" s="16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67.5">
      <c r="A120" s="16"/>
      <c r="B120" s="16"/>
      <c r="C120" s="16"/>
      <c r="D120" s="12" t="s">
        <v>130</v>
      </c>
      <c r="E120" s="22" t="s">
        <v>131</v>
      </c>
      <c r="F120" s="23"/>
      <c r="G120" s="23"/>
      <c r="H120" s="23"/>
      <c r="I120" s="24"/>
      <c r="J120" s="16"/>
      <c r="K120" s="16"/>
      <c r="L120" s="16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08">
      <c r="A121" s="16"/>
      <c r="B121" s="16"/>
      <c r="C121" s="16"/>
      <c r="D121" s="12" t="s">
        <v>132</v>
      </c>
      <c r="E121" s="12" t="s">
        <v>133</v>
      </c>
      <c r="F121" s="12" t="s">
        <v>134</v>
      </c>
      <c r="G121" s="12" t="s">
        <v>135</v>
      </c>
      <c r="H121" s="12" t="s">
        <v>136</v>
      </c>
      <c r="I121" s="12" t="s">
        <v>137</v>
      </c>
      <c r="J121" s="16"/>
      <c r="K121" s="16"/>
      <c r="L121" s="16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27">
      <c r="A122" s="16"/>
      <c r="B122" s="16"/>
      <c r="C122" s="16"/>
      <c r="D122" s="20" t="s">
        <v>140</v>
      </c>
      <c r="E122" s="21">
        <f aca="true" t="shared" si="18" ref="E122:F126">F112</f>
        <v>0.7280312058924909</v>
      </c>
      <c r="F122" s="21">
        <f t="shared" si="18"/>
        <v>0.7509568069983598</v>
      </c>
      <c r="G122" s="21">
        <f>H115</f>
        <v>0</v>
      </c>
      <c r="H122" s="21">
        <f>I115</f>
        <v>0</v>
      </c>
      <c r="I122" s="21">
        <v>0</v>
      </c>
      <c r="J122" s="16"/>
      <c r="K122" s="16"/>
      <c r="L122" s="16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27">
      <c r="A123" s="16"/>
      <c r="B123" s="16"/>
      <c r="C123" s="16"/>
      <c r="D123" s="20" t="s">
        <v>142</v>
      </c>
      <c r="E123" s="21">
        <f t="shared" si="18"/>
        <v>0.1934026859480857</v>
      </c>
      <c r="F123" s="21">
        <f t="shared" si="18"/>
        <v>0.14625478403499179</v>
      </c>
      <c r="G123" s="21">
        <f>H116</f>
        <v>0</v>
      </c>
      <c r="H123" s="21">
        <f>I116</f>
        <v>0</v>
      </c>
      <c r="I123" s="21">
        <v>0</v>
      </c>
      <c r="J123" s="16"/>
      <c r="K123" s="16"/>
      <c r="L123" s="16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27">
      <c r="A124" s="33"/>
      <c r="B124" s="33"/>
      <c r="C124" s="33"/>
      <c r="D124" s="20" t="s">
        <v>141</v>
      </c>
      <c r="E124" s="21">
        <f t="shared" si="18"/>
        <v>0.045536772321475086</v>
      </c>
      <c r="F124" s="21">
        <f t="shared" si="18"/>
        <v>0.047020229633679606</v>
      </c>
      <c r="G124" s="21">
        <v>0</v>
      </c>
      <c r="H124" s="21">
        <v>0</v>
      </c>
      <c r="I124" s="21">
        <v>0</v>
      </c>
      <c r="J124" s="33"/>
      <c r="K124" s="33"/>
      <c r="L124" s="33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27">
      <c r="A125" s="33"/>
      <c r="B125" s="33"/>
      <c r="C125" s="33"/>
      <c r="D125" s="20" t="s">
        <v>138</v>
      </c>
      <c r="E125" s="21">
        <f t="shared" si="18"/>
        <v>0.018182089676771252</v>
      </c>
      <c r="F125" s="21">
        <f t="shared" si="18"/>
        <v>0.03335155822854018</v>
      </c>
      <c r="G125" s="21">
        <v>0</v>
      </c>
      <c r="H125" s="21">
        <v>0</v>
      </c>
      <c r="I125" s="21">
        <v>0</v>
      </c>
      <c r="J125" s="33"/>
      <c r="K125" s="33"/>
      <c r="L125" s="33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27">
      <c r="A126" s="33"/>
      <c r="B126" s="33"/>
      <c r="C126" s="33"/>
      <c r="D126" s="20" t="s">
        <v>145</v>
      </c>
      <c r="E126" s="21">
        <f t="shared" si="18"/>
        <v>0.010330988055200087</v>
      </c>
      <c r="F126" s="21">
        <f t="shared" si="18"/>
        <v>0.015035538545653362</v>
      </c>
      <c r="G126" s="21">
        <v>0</v>
      </c>
      <c r="H126" s="21">
        <v>0</v>
      </c>
      <c r="I126" s="21">
        <v>0</v>
      </c>
      <c r="J126" s="33"/>
      <c r="K126" s="33"/>
      <c r="L126" s="33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2.75">
      <c r="A127" s="26"/>
      <c r="B127" s="26"/>
      <c r="C127" s="26"/>
      <c r="D127" s="26"/>
      <c r="E127" s="26"/>
      <c r="F127" s="27"/>
      <c r="G127" s="6"/>
      <c r="H127" s="6"/>
      <c r="I127" s="6"/>
      <c r="J127" s="26"/>
      <c r="K127" s="26"/>
      <c r="L127" s="26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2.75">
      <c r="A128" s="8" t="s">
        <v>21</v>
      </c>
      <c r="B128" s="8">
        <v>3</v>
      </c>
      <c r="C128" s="8" t="s">
        <v>24</v>
      </c>
      <c r="D128" s="8" t="s">
        <v>30</v>
      </c>
      <c r="E128" s="8"/>
      <c r="F128" s="6">
        <f>Table1324[[#This Row],[AMOUNT_BRK]]/Table1324[[#This Row],[AMOUNT_CLASS]]</f>
        <v>0.6340566488417051</v>
      </c>
      <c r="G128" s="6">
        <f>Table1324[[#This Row],[ORDERS_BRK]]/Table1324[[#This Row],[ORDERS_CLASS]]</f>
        <v>0.600997506234414</v>
      </c>
      <c r="H128" s="6">
        <f>Table1324[[#This Row],[PASS_BRK]]/Table1324[[#This Row],[ORDERS_BRK]]</f>
        <v>0.8734439834024896</v>
      </c>
      <c r="I128" s="6">
        <f>Table1324[[#This Row],[AGGR_BRK]]/Table1324[[#This Row],[ORDERS_BRK]]</f>
        <v>0.11203319502074689</v>
      </c>
      <c r="J128" s="8">
        <v>7691798.976</v>
      </c>
      <c r="K128" s="8">
        <v>12131091.11</v>
      </c>
      <c r="L128" s="8">
        <v>730488246.8</v>
      </c>
      <c r="M128" s="8">
        <v>482</v>
      </c>
      <c r="N128" s="8">
        <v>802</v>
      </c>
      <c r="O128" s="8">
        <v>21549</v>
      </c>
      <c r="P128" s="8">
        <v>54</v>
      </c>
      <c r="Q128" s="8">
        <v>54</v>
      </c>
      <c r="R128" s="8">
        <v>131</v>
      </c>
      <c r="S128" s="8">
        <v>421</v>
      </c>
      <c r="T128" s="8">
        <v>421</v>
      </c>
      <c r="U128" s="8">
        <v>827</v>
      </c>
    </row>
    <row r="129" spans="1:21" ht="12.75">
      <c r="A129" s="8" t="s">
        <v>21</v>
      </c>
      <c r="B129" s="8">
        <v>3</v>
      </c>
      <c r="C129" s="8" t="s">
        <v>24</v>
      </c>
      <c r="D129" s="8" t="s">
        <v>57</v>
      </c>
      <c r="E129" s="8" t="s">
        <v>58</v>
      </c>
      <c r="F129" s="6">
        <f>Table1324[[#This Row],[AMOUNT_BRK]]/Table1324[[#This Row],[AMOUNT_CLASS]]</f>
        <v>0.25629080911255314</v>
      </c>
      <c r="G129" s="6">
        <f>Table1324[[#This Row],[ORDERS_BRK]]/Table1324[[#This Row],[ORDERS_CLASS]]</f>
        <v>0.09351620947630923</v>
      </c>
      <c r="H129" s="6">
        <f>Table1324[[#This Row],[PASS_BRK]]/Table1324[[#This Row],[ORDERS_BRK]]</f>
        <v>0</v>
      </c>
      <c r="I129" s="6">
        <f>Table1324[[#This Row],[AGGR_BRK]]/Table1324[[#This Row],[ORDERS_BRK]]</f>
        <v>0</v>
      </c>
      <c r="J129" s="8">
        <v>3109087.156</v>
      </c>
      <c r="K129" s="8">
        <v>12131091.11</v>
      </c>
      <c r="L129" s="8">
        <v>730488246.8</v>
      </c>
      <c r="M129" s="8">
        <v>75</v>
      </c>
      <c r="N129" s="8">
        <v>802</v>
      </c>
      <c r="O129" s="8">
        <v>21549</v>
      </c>
      <c r="P129" s="8">
        <v>0</v>
      </c>
      <c r="Q129" s="8">
        <v>54</v>
      </c>
      <c r="R129" s="8">
        <v>131</v>
      </c>
      <c r="S129" s="8">
        <v>0</v>
      </c>
      <c r="T129" s="8">
        <v>421</v>
      </c>
      <c r="U129" s="8">
        <v>827</v>
      </c>
    </row>
    <row r="130" spans="1:21" ht="12.75">
      <c r="A130" s="8" t="s">
        <v>21</v>
      </c>
      <c r="B130" s="8">
        <v>3</v>
      </c>
      <c r="C130" s="8" t="s">
        <v>24</v>
      </c>
      <c r="D130" s="8" t="s">
        <v>29</v>
      </c>
      <c r="E130" s="8" t="s">
        <v>53</v>
      </c>
      <c r="F130" s="6">
        <f>Table1324[[#This Row],[AMOUNT_BRK]]/Table1324[[#This Row],[AMOUNT_CLASS]]</f>
        <v>0.05937367109593821</v>
      </c>
      <c r="G130" s="6">
        <f>Table1324[[#This Row],[ORDERS_BRK]]/Table1324[[#This Row],[ORDERS_CLASS]]</f>
        <v>0.18703241895261846</v>
      </c>
      <c r="H130" s="6">
        <f>Table1324[[#This Row],[PASS_BRK]]/Table1324[[#This Row],[ORDERS_BRK]]</f>
        <v>0</v>
      </c>
      <c r="I130" s="6">
        <f>Table1324[[#This Row],[AGGR_BRK]]/Table1324[[#This Row],[ORDERS_BRK]]</f>
        <v>0</v>
      </c>
      <c r="J130" s="8">
        <v>720267.4136</v>
      </c>
      <c r="K130" s="8">
        <v>12131091.11</v>
      </c>
      <c r="L130" s="8">
        <v>730488246.8</v>
      </c>
      <c r="M130" s="8">
        <v>150</v>
      </c>
      <c r="N130" s="8">
        <v>802</v>
      </c>
      <c r="O130" s="8">
        <v>21549</v>
      </c>
      <c r="P130" s="8">
        <v>0</v>
      </c>
      <c r="Q130" s="8">
        <v>54</v>
      </c>
      <c r="R130" s="8">
        <v>131</v>
      </c>
      <c r="S130" s="8">
        <v>0</v>
      </c>
      <c r="T130" s="8">
        <v>421</v>
      </c>
      <c r="U130" s="8">
        <v>827</v>
      </c>
    </row>
    <row r="131" spans="1:21" ht="12.75">
      <c r="A131" s="8" t="s">
        <v>21</v>
      </c>
      <c r="B131" s="8">
        <v>3</v>
      </c>
      <c r="C131" s="8" t="s">
        <v>24</v>
      </c>
      <c r="D131" s="8" t="s">
        <v>59</v>
      </c>
      <c r="E131" s="8" t="s">
        <v>60</v>
      </c>
      <c r="F131" s="6">
        <f>Table1324[[#This Row],[AMOUNT_BRK]]/Table1324[[#This Row],[AMOUNT_CLASS]]</f>
        <v>0.024140795864486756</v>
      </c>
      <c r="G131" s="6">
        <f>Table1324[[#This Row],[ORDERS_BRK]]/Table1324[[#This Row],[ORDERS_CLASS]]</f>
        <v>0.06359102244389027</v>
      </c>
      <c r="H131" s="6">
        <f>Table1324[[#This Row],[PASS_BRK]]/Table1324[[#This Row],[ORDERS_BRK]]</f>
        <v>0</v>
      </c>
      <c r="I131" s="6">
        <f>Table1324[[#This Row],[AGGR_BRK]]/Table1324[[#This Row],[ORDERS_BRK]]</f>
        <v>0</v>
      </c>
      <c r="J131" s="8">
        <v>292854.1941</v>
      </c>
      <c r="K131" s="8">
        <v>12131091.11</v>
      </c>
      <c r="L131" s="8">
        <v>730488246.8</v>
      </c>
      <c r="M131" s="8">
        <v>51</v>
      </c>
      <c r="N131" s="8">
        <v>802</v>
      </c>
      <c r="O131" s="8">
        <v>21549</v>
      </c>
      <c r="P131" s="8">
        <v>0</v>
      </c>
      <c r="Q131" s="8">
        <v>54</v>
      </c>
      <c r="R131" s="8">
        <v>131</v>
      </c>
      <c r="S131" s="8">
        <v>0</v>
      </c>
      <c r="T131" s="8">
        <v>421</v>
      </c>
      <c r="U131" s="8">
        <v>827</v>
      </c>
    </row>
    <row r="132" spans="1:21" ht="12.75">
      <c r="A132" s="8" t="s">
        <v>21</v>
      </c>
      <c r="B132" s="8">
        <v>3</v>
      </c>
      <c r="C132" s="8" t="s">
        <v>24</v>
      </c>
      <c r="D132" s="8" t="s">
        <v>22</v>
      </c>
      <c r="E132" s="8" t="s">
        <v>23</v>
      </c>
      <c r="F132" s="6">
        <f>Table1324[[#This Row],[AMOUNT_BRK]]/Table1324[[#This Row],[AMOUNT_CLASS]]</f>
        <v>0.02325374055326834</v>
      </c>
      <c r="G132" s="6">
        <f>Table1324[[#This Row],[ORDERS_BRK]]/Table1324[[#This Row],[ORDERS_CLASS]]</f>
        <v>0.05112219451371571</v>
      </c>
      <c r="H132" s="6">
        <f>Table1324[[#This Row],[PASS_BRK]]/Table1324[[#This Row],[ORDERS_BRK]]</f>
        <v>0</v>
      </c>
      <c r="I132" s="6">
        <f>Table1324[[#This Row],[AGGR_BRK]]/Table1324[[#This Row],[ORDERS_BRK]]</f>
        <v>0</v>
      </c>
      <c r="J132" s="8">
        <v>282093.2453</v>
      </c>
      <c r="K132" s="8">
        <v>12131091.11</v>
      </c>
      <c r="L132" s="8">
        <v>730488246.8</v>
      </c>
      <c r="M132" s="8">
        <v>41</v>
      </c>
      <c r="N132" s="8">
        <v>802</v>
      </c>
      <c r="O132" s="8">
        <v>21549</v>
      </c>
      <c r="P132" s="8">
        <v>0</v>
      </c>
      <c r="Q132" s="8">
        <v>54</v>
      </c>
      <c r="R132" s="8">
        <v>131</v>
      </c>
      <c r="S132" s="8">
        <v>0</v>
      </c>
      <c r="T132" s="8">
        <v>421</v>
      </c>
      <c r="U132" s="8">
        <v>827</v>
      </c>
    </row>
    <row r="133" spans="1:21" ht="12.75">
      <c r="A133" s="9"/>
      <c r="B133" s="9"/>
      <c r="C133" s="9"/>
      <c r="D133" s="9"/>
      <c r="E133" s="9"/>
      <c r="F133" s="10"/>
      <c r="G133" s="7"/>
      <c r="H133" s="7"/>
      <c r="I133" s="7"/>
      <c r="J133" s="9"/>
      <c r="K133" s="9"/>
      <c r="L133" s="9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63" customHeight="1">
      <c r="A134" s="16"/>
      <c r="B134" s="16"/>
      <c r="C134" s="16"/>
      <c r="D134" s="12" t="s">
        <v>128</v>
      </c>
      <c r="E134" s="22" t="s">
        <v>162</v>
      </c>
      <c r="F134" s="23"/>
      <c r="G134" s="23"/>
      <c r="H134" s="23"/>
      <c r="I134" s="24"/>
      <c r="J134" s="16"/>
      <c r="K134" s="16"/>
      <c r="L134" s="16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67.5">
      <c r="A135" s="16"/>
      <c r="B135" s="16"/>
      <c r="C135" s="16"/>
      <c r="D135" s="12" t="s">
        <v>130</v>
      </c>
      <c r="E135" s="22" t="s">
        <v>131</v>
      </c>
      <c r="F135" s="23"/>
      <c r="G135" s="23"/>
      <c r="H135" s="23"/>
      <c r="I135" s="24"/>
      <c r="J135" s="16"/>
      <c r="K135" s="16"/>
      <c r="L135" s="16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08">
      <c r="A136" s="16"/>
      <c r="B136" s="16"/>
      <c r="C136" s="16"/>
      <c r="D136" s="12" t="s">
        <v>132</v>
      </c>
      <c r="E136" s="12" t="s">
        <v>133</v>
      </c>
      <c r="F136" s="12" t="s">
        <v>134</v>
      </c>
      <c r="G136" s="12" t="s">
        <v>135</v>
      </c>
      <c r="H136" s="12" t="s">
        <v>136</v>
      </c>
      <c r="I136" s="12" t="s">
        <v>137</v>
      </c>
      <c r="J136" s="16"/>
      <c r="K136" s="16"/>
      <c r="L136" s="16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27">
      <c r="A137" s="16"/>
      <c r="B137" s="16"/>
      <c r="C137" s="16"/>
      <c r="D137" s="20" t="s">
        <v>144</v>
      </c>
      <c r="E137" s="21">
        <f>F128</f>
        <v>0.6340566488417051</v>
      </c>
      <c r="F137" s="21">
        <f>G128</f>
        <v>0.600997506234414</v>
      </c>
      <c r="G137" s="21">
        <f>H128</f>
        <v>0.8734439834024896</v>
      </c>
      <c r="H137" s="21">
        <f>I128</f>
        <v>0.11203319502074689</v>
      </c>
      <c r="I137" s="21">
        <v>0</v>
      </c>
      <c r="J137" s="16"/>
      <c r="K137" s="16"/>
      <c r="L137" s="16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27">
      <c r="A138" s="16"/>
      <c r="B138" s="16"/>
      <c r="C138" s="16"/>
      <c r="D138" s="20" t="s">
        <v>142</v>
      </c>
      <c r="E138" s="21">
        <f aca="true" t="shared" si="19" ref="E138:F141">F129</f>
        <v>0.25629080911255314</v>
      </c>
      <c r="F138" s="21">
        <f t="shared" si="19"/>
        <v>0.09351620947630923</v>
      </c>
      <c r="G138" s="21">
        <v>0</v>
      </c>
      <c r="H138" s="21">
        <f>I131</f>
        <v>0</v>
      </c>
      <c r="I138" s="21">
        <v>0</v>
      </c>
      <c r="J138" s="16"/>
      <c r="K138" s="16"/>
      <c r="L138" s="16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27">
      <c r="A139" s="16"/>
      <c r="B139" s="16"/>
      <c r="C139" s="16"/>
      <c r="D139" s="20" t="s">
        <v>163</v>
      </c>
      <c r="E139" s="21">
        <f t="shared" si="19"/>
        <v>0.05937367109593821</v>
      </c>
      <c r="F139" s="21">
        <f t="shared" si="19"/>
        <v>0.18703241895261846</v>
      </c>
      <c r="G139" s="21">
        <v>0</v>
      </c>
      <c r="H139" s="21">
        <f>I132</f>
        <v>0</v>
      </c>
      <c r="I139" s="21">
        <v>0</v>
      </c>
      <c r="J139" s="16"/>
      <c r="K139" s="16"/>
      <c r="L139" s="16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27">
      <c r="A140" s="16"/>
      <c r="B140" s="16"/>
      <c r="C140" s="16"/>
      <c r="D140" s="20" t="s">
        <v>145</v>
      </c>
      <c r="E140" s="21">
        <f t="shared" si="19"/>
        <v>0.024140795864486756</v>
      </c>
      <c r="F140" s="21">
        <f t="shared" si="19"/>
        <v>0.06359102244389027</v>
      </c>
      <c r="G140" s="21">
        <v>0</v>
      </c>
      <c r="H140" s="21">
        <v>0</v>
      </c>
      <c r="I140" s="21">
        <v>0</v>
      </c>
      <c r="J140" s="16"/>
      <c r="K140" s="16"/>
      <c r="L140" s="16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27">
      <c r="A141" s="16"/>
      <c r="B141" s="16"/>
      <c r="C141" s="16"/>
      <c r="D141" s="20" t="s">
        <v>138</v>
      </c>
      <c r="E141" s="21">
        <f t="shared" si="19"/>
        <v>0.02325374055326834</v>
      </c>
      <c r="F141" s="21">
        <f t="shared" si="19"/>
        <v>0.05112219451371571</v>
      </c>
      <c r="G141" s="21">
        <v>0</v>
      </c>
      <c r="H141" s="21">
        <v>0</v>
      </c>
      <c r="I141" s="21">
        <v>0</v>
      </c>
      <c r="J141" s="16"/>
      <c r="K141" s="16"/>
      <c r="L141" s="16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.75">
      <c r="A142" s="9"/>
      <c r="B142" s="9"/>
      <c r="C142" s="9"/>
      <c r="D142" s="9"/>
      <c r="E142" s="9"/>
      <c r="F142" s="10"/>
      <c r="G142" s="7"/>
      <c r="H142" s="7"/>
      <c r="I142" s="7"/>
      <c r="J142" s="9"/>
      <c r="K142" s="9"/>
      <c r="L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8" t="s">
        <v>31</v>
      </c>
      <c r="B143" s="8">
        <v>1</v>
      </c>
      <c r="C143" s="8" t="s">
        <v>24</v>
      </c>
      <c r="D143" s="8" t="s">
        <v>38</v>
      </c>
      <c r="E143" s="8" t="s">
        <v>99</v>
      </c>
      <c r="F143" s="6">
        <f>Table1324[[#This Row],[AMOUNT_BRK]]/Table1324[[#This Row],[AMOUNT_CLASS]]</f>
        <v>0.14786285891755097</v>
      </c>
      <c r="G143" s="6">
        <f>Table1324[[#This Row],[ORDERS_BRK]]/Table1324[[#This Row],[ORDERS_CLASS]]</f>
        <v>0.11683848797250859</v>
      </c>
      <c r="H143" s="6">
        <f>Table1324[[#This Row],[PASS_BRK]]/Table1324[[#This Row],[ORDERS_BRK]]</f>
        <v>0</v>
      </c>
      <c r="I143" s="6">
        <f>Table1324[[#This Row],[AGGR_BRK]]/Table1324[[#This Row],[ORDERS_BRK]]</f>
        <v>0</v>
      </c>
      <c r="J143" s="8">
        <v>31701553.2</v>
      </c>
      <c r="K143" s="8">
        <v>214398351.5</v>
      </c>
      <c r="L143" s="8">
        <v>730488246.8</v>
      </c>
      <c r="M143" s="8">
        <v>34</v>
      </c>
      <c r="N143" s="8">
        <v>291</v>
      </c>
      <c r="O143" s="8">
        <v>21549</v>
      </c>
      <c r="P143" s="8">
        <v>0</v>
      </c>
      <c r="Q143" s="8">
        <v>0</v>
      </c>
      <c r="R143" s="8">
        <v>131</v>
      </c>
      <c r="S143" s="8">
        <v>0</v>
      </c>
      <c r="T143" s="8">
        <v>0</v>
      </c>
      <c r="U143" s="8">
        <v>827</v>
      </c>
    </row>
    <row r="144" spans="1:21" ht="12.75">
      <c r="A144" s="8" t="s">
        <v>31</v>
      </c>
      <c r="B144" s="8">
        <v>1</v>
      </c>
      <c r="C144" s="8" t="s">
        <v>24</v>
      </c>
      <c r="D144" s="8" t="s">
        <v>41</v>
      </c>
      <c r="E144" s="8" t="s">
        <v>100</v>
      </c>
      <c r="F144" s="6">
        <f>Table1324[[#This Row],[AMOUNT_BRK]]/Table1324[[#This Row],[AMOUNT_CLASS]]</f>
        <v>0.13600083972660582</v>
      </c>
      <c r="G144" s="6">
        <f>Table1324[[#This Row],[ORDERS_BRK]]/Table1324[[#This Row],[ORDERS_CLASS]]</f>
        <v>0.10996563573883161</v>
      </c>
      <c r="H144" s="6">
        <f>Table1324[[#This Row],[PASS_BRK]]/Table1324[[#This Row],[ORDERS_BRK]]</f>
        <v>0</v>
      </c>
      <c r="I144" s="6">
        <f>Table1324[[#This Row],[AGGR_BRK]]/Table1324[[#This Row],[ORDERS_BRK]]</f>
        <v>0</v>
      </c>
      <c r="J144" s="8">
        <v>29158355.84</v>
      </c>
      <c r="K144" s="8">
        <v>214398351.5</v>
      </c>
      <c r="L144" s="8">
        <v>730488246.8</v>
      </c>
      <c r="M144" s="8">
        <v>32</v>
      </c>
      <c r="N144" s="8">
        <v>291</v>
      </c>
      <c r="O144" s="8">
        <v>21549</v>
      </c>
      <c r="P144" s="8">
        <v>0</v>
      </c>
      <c r="Q144" s="8">
        <v>0</v>
      </c>
      <c r="R144" s="8">
        <v>131</v>
      </c>
      <c r="S144" s="8">
        <v>0</v>
      </c>
      <c r="T144" s="8">
        <v>0</v>
      </c>
      <c r="U144" s="8">
        <v>827</v>
      </c>
    </row>
    <row r="145" spans="1:21" ht="12.75">
      <c r="A145" s="8" t="s">
        <v>31</v>
      </c>
      <c r="B145" s="8">
        <v>1</v>
      </c>
      <c r="C145" s="8" t="s">
        <v>24</v>
      </c>
      <c r="D145" s="8" t="s">
        <v>48</v>
      </c>
      <c r="E145" s="8" t="s">
        <v>49</v>
      </c>
      <c r="F145" s="6">
        <f>Table1324[[#This Row],[AMOUNT_BRK]]/Table1324[[#This Row],[AMOUNT_CLASS]]</f>
        <v>0.13340314041547097</v>
      </c>
      <c r="G145" s="6">
        <f>Table1324[[#This Row],[ORDERS_BRK]]/Table1324[[#This Row],[ORDERS_CLASS]]</f>
        <v>0.11683848797250859</v>
      </c>
      <c r="H145" s="6">
        <f>Table1324[[#This Row],[PASS_BRK]]/Table1324[[#This Row],[ORDERS_BRK]]</f>
        <v>0</v>
      </c>
      <c r="I145" s="6">
        <f>Table1324[[#This Row],[AGGR_BRK]]/Table1324[[#This Row],[ORDERS_BRK]]</f>
        <v>0</v>
      </c>
      <c r="J145" s="8">
        <v>28601413.39</v>
      </c>
      <c r="K145" s="8">
        <v>214398351.5</v>
      </c>
      <c r="L145" s="8">
        <v>730488246.8</v>
      </c>
      <c r="M145" s="8">
        <v>34</v>
      </c>
      <c r="N145" s="8">
        <v>291</v>
      </c>
      <c r="O145" s="8">
        <v>21549</v>
      </c>
      <c r="P145" s="8">
        <v>0</v>
      </c>
      <c r="Q145" s="8">
        <v>0</v>
      </c>
      <c r="R145" s="8">
        <v>131</v>
      </c>
      <c r="S145" s="8">
        <v>0</v>
      </c>
      <c r="T145" s="8">
        <v>0</v>
      </c>
      <c r="U145" s="8">
        <v>827</v>
      </c>
    </row>
    <row r="146" spans="1:21" ht="12.75">
      <c r="A146" s="8" t="s">
        <v>31</v>
      </c>
      <c r="B146" s="8">
        <v>1</v>
      </c>
      <c r="C146" s="8" t="s">
        <v>24</v>
      </c>
      <c r="D146" s="8" t="s">
        <v>62</v>
      </c>
      <c r="E146" s="8" t="s">
        <v>101</v>
      </c>
      <c r="F146" s="6">
        <f>Table1324[[#This Row],[AMOUNT_BRK]]/Table1324[[#This Row],[AMOUNT_CLASS]]</f>
        <v>0.07639263844806195</v>
      </c>
      <c r="G146" s="6">
        <f>Table1324[[#This Row],[ORDERS_BRK]]/Table1324[[#This Row],[ORDERS_CLASS]]</f>
        <v>0.020618556701030927</v>
      </c>
      <c r="H146" s="6">
        <f>Table1324[[#This Row],[PASS_BRK]]/Table1324[[#This Row],[ORDERS_BRK]]</f>
        <v>0</v>
      </c>
      <c r="I146" s="6">
        <f>Table1324[[#This Row],[AGGR_BRK]]/Table1324[[#This Row],[ORDERS_BRK]]</f>
        <v>0</v>
      </c>
      <c r="J146" s="8">
        <v>16378455.75</v>
      </c>
      <c r="K146" s="8">
        <v>214398351.5</v>
      </c>
      <c r="L146" s="8">
        <v>730488246.8</v>
      </c>
      <c r="M146" s="8">
        <v>6</v>
      </c>
      <c r="N146" s="8">
        <v>291</v>
      </c>
      <c r="O146" s="8">
        <v>21549</v>
      </c>
      <c r="P146" s="8">
        <v>0</v>
      </c>
      <c r="Q146" s="8">
        <v>0</v>
      </c>
      <c r="R146" s="8">
        <v>131</v>
      </c>
      <c r="S146" s="8">
        <v>0</v>
      </c>
      <c r="T146" s="8">
        <v>0</v>
      </c>
      <c r="U146" s="8">
        <v>827</v>
      </c>
    </row>
    <row r="147" spans="1:21" ht="12.75">
      <c r="A147" s="8" t="s">
        <v>31</v>
      </c>
      <c r="B147" s="8">
        <v>1</v>
      </c>
      <c r="C147" s="8" t="s">
        <v>24</v>
      </c>
      <c r="D147" s="8" t="s">
        <v>63</v>
      </c>
      <c r="E147" s="8" t="s">
        <v>64</v>
      </c>
      <c r="F147" s="6">
        <f>Table1324[[#This Row],[AMOUNT_BRK]]/Table1324[[#This Row],[AMOUNT_CLASS]]</f>
        <v>0.07556515587294522</v>
      </c>
      <c r="G147" s="6">
        <f>Table1324[[#This Row],[ORDERS_BRK]]/Table1324[[#This Row],[ORDERS_CLASS]]</f>
        <v>0.07903780068728522</v>
      </c>
      <c r="H147" s="6">
        <f>Table1324[[#This Row],[PASS_BRK]]/Table1324[[#This Row],[ORDERS_BRK]]</f>
        <v>0</v>
      </c>
      <c r="I147" s="6">
        <f>Table1324[[#This Row],[AGGR_BRK]]/Table1324[[#This Row],[ORDERS_BRK]]</f>
        <v>0</v>
      </c>
      <c r="J147" s="8">
        <v>16201044.85</v>
      </c>
      <c r="K147" s="8">
        <v>214398351.5</v>
      </c>
      <c r="L147" s="8">
        <v>730488246.8</v>
      </c>
      <c r="M147" s="8">
        <v>23</v>
      </c>
      <c r="N147" s="8">
        <v>291</v>
      </c>
      <c r="O147" s="8">
        <v>21549</v>
      </c>
      <c r="P147" s="8">
        <v>0</v>
      </c>
      <c r="Q147" s="8">
        <v>0</v>
      </c>
      <c r="R147" s="8">
        <v>131</v>
      </c>
      <c r="S147" s="8">
        <v>0</v>
      </c>
      <c r="T147" s="8">
        <v>0</v>
      </c>
      <c r="U147" s="8">
        <v>827</v>
      </c>
    </row>
    <row r="148" spans="1:21" ht="12.75">
      <c r="A148" s="8"/>
      <c r="B148" s="8"/>
      <c r="C148" s="8"/>
      <c r="D148" s="8"/>
      <c r="E148" s="8"/>
      <c r="F148" s="6"/>
      <c r="G148" s="6"/>
      <c r="H148" s="6"/>
      <c r="I148" s="6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2.75">
      <c r="A149" s="8"/>
      <c r="B149" s="8"/>
      <c r="C149" s="8"/>
      <c r="D149" s="8"/>
      <c r="E149" s="8"/>
      <c r="F149" s="6"/>
      <c r="G149" s="6"/>
      <c r="H149" s="6"/>
      <c r="I149" s="6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27">
      <c r="A150" s="35"/>
      <c r="B150" s="35"/>
      <c r="C150" s="35"/>
      <c r="D150" s="12" t="s">
        <v>128</v>
      </c>
      <c r="E150" s="22" t="s">
        <v>164</v>
      </c>
      <c r="F150" s="23"/>
      <c r="G150" s="23"/>
      <c r="H150" s="23"/>
      <c r="I150" s="24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ht="67.5">
      <c r="A151" s="35"/>
      <c r="B151" s="35"/>
      <c r="C151" s="35"/>
      <c r="D151" s="12" t="s">
        <v>130</v>
      </c>
      <c r="E151" s="22" t="s">
        <v>131</v>
      </c>
      <c r="F151" s="23"/>
      <c r="G151" s="23"/>
      <c r="H151" s="23"/>
      <c r="I151" s="24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ht="108">
      <c r="A152" s="35"/>
      <c r="B152" s="35"/>
      <c r="C152" s="35"/>
      <c r="D152" s="12" t="s">
        <v>132</v>
      </c>
      <c r="E152" s="12" t="s">
        <v>133</v>
      </c>
      <c r="F152" s="12" t="s">
        <v>134</v>
      </c>
      <c r="G152" s="12" t="s">
        <v>135</v>
      </c>
      <c r="H152" s="12" t="s">
        <v>136</v>
      </c>
      <c r="I152" s="12" t="s">
        <v>137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ht="27">
      <c r="A153" s="35"/>
      <c r="B153" s="35"/>
      <c r="C153" s="35"/>
      <c r="D153" s="20" t="s">
        <v>165</v>
      </c>
      <c r="E153" s="21">
        <f aca="true" t="shared" si="20" ref="E153:F157">F143</f>
        <v>0.14786285891755097</v>
      </c>
      <c r="F153" s="21">
        <f t="shared" si="20"/>
        <v>0.11683848797250859</v>
      </c>
      <c r="G153" s="21">
        <f>H113</f>
        <v>0</v>
      </c>
      <c r="H153" s="21">
        <f>I113</f>
        <v>0</v>
      </c>
      <c r="I153" s="21">
        <v>0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ht="27">
      <c r="A154" s="35"/>
      <c r="B154" s="35"/>
      <c r="C154" s="35"/>
      <c r="D154" s="20" t="s">
        <v>152</v>
      </c>
      <c r="E154" s="21">
        <f t="shared" si="20"/>
        <v>0.13600083972660582</v>
      </c>
      <c r="F154" s="21">
        <f t="shared" si="20"/>
        <v>0.10996563573883161</v>
      </c>
      <c r="G154" s="21">
        <f aca="true" t="shared" si="21" ref="G154:H157">H114</f>
        <v>0</v>
      </c>
      <c r="H154" s="21">
        <f t="shared" si="21"/>
        <v>0</v>
      </c>
      <c r="I154" s="21">
        <v>0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ht="27">
      <c r="A155" s="35"/>
      <c r="B155" s="35"/>
      <c r="C155" s="35"/>
      <c r="D155" s="20" t="s">
        <v>149</v>
      </c>
      <c r="E155" s="21">
        <f t="shared" si="20"/>
        <v>0.13340314041547097</v>
      </c>
      <c r="F155" s="21">
        <f t="shared" si="20"/>
        <v>0.11683848797250859</v>
      </c>
      <c r="G155" s="21">
        <f t="shared" si="21"/>
        <v>0</v>
      </c>
      <c r="H155" s="21">
        <f t="shared" si="21"/>
        <v>0</v>
      </c>
      <c r="I155" s="21">
        <v>0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ht="27">
      <c r="A156" s="35"/>
      <c r="B156" s="35"/>
      <c r="C156" s="35"/>
      <c r="D156" s="20" t="s">
        <v>150</v>
      </c>
      <c r="E156" s="21">
        <f t="shared" si="20"/>
        <v>0.07639263844806195</v>
      </c>
      <c r="F156" s="21">
        <f t="shared" si="20"/>
        <v>0.020618556701030927</v>
      </c>
      <c r="G156" s="21">
        <f t="shared" si="21"/>
        <v>0</v>
      </c>
      <c r="H156" s="21">
        <f t="shared" si="21"/>
        <v>0</v>
      </c>
      <c r="I156" s="21">
        <v>0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27">
      <c r="A157" s="35"/>
      <c r="B157" s="35"/>
      <c r="C157" s="35"/>
      <c r="D157" s="20" t="s">
        <v>166</v>
      </c>
      <c r="E157" s="21">
        <f t="shared" si="20"/>
        <v>0.07556515587294522</v>
      </c>
      <c r="F157" s="21">
        <f t="shared" si="20"/>
        <v>0.07903780068728522</v>
      </c>
      <c r="G157" s="21">
        <f t="shared" si="21"/>
        <v>0</v>
      </c>
      <c r="H157" s="21">
        <f t="shared" si="21"/>
        <v>0</v>
      </c>
      <c r="I157" s="21">
        <v>0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12.75">
      <c r="A158" s="8"/>
      <c r="B158" s="8"/>
      <c r="C158" s="8"/>
      <c r="D158" s="8"/>
      <c r="E158" s="8"/>
      <c r="F158" s="6"/>
      <c r="G158" s="6"/>
      <c r="H158" s="6"/>
      <c r="I158" s="6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>
      <c r="A159" s="8" t="s">
        <v>31</v>
      </c>
      <c r="B159" s="8">
        <v>2</v>
      </c>
      <c r="C159" s="8" t="s">
        <v>24</v>
      </c>
      <c r="D159" s="8" t="s">
        <v>36</v>
      </c>
      <c r="E159" s="8" t="s">
        <v>66</v>
      </c>
      <c r="F159" s="6">
        <f>Table1324[[#This Row],[AMOUNT_BRK]]/Table1324[[#This Row],[AMOUNT_CLASS]]</f>
        <v>0.6273882805677468</v>
      </c>
      <c r="G159" s="7">
        <f>Table1324[[#This Row],[ORDERS_BRK]]/Table1324[[#This Row],[ORDERS_CLASS]]</f>
        <v>0.25</v>
      </c>
      <c r="H159" s="7">
        <f>Table1324[[#This Row],[PASS_BRK]]/Table1324[[#This Row],[ORDERS_BRK]]</f>
        <v>0</v>
      </c>
      <c r="I159" s="7">
        <f>Table1324[[#This Row],[AGGR_BRK]]/Table1324[[#This Row],[ORDERS_BRK]]</f>
        <v>0</v>
      </c>
      <c r="J159" s="8">
        <v>2086079.821</v>
      </c>
      <c r="K159" s="8">
        <v>3325021.977</v>
      </c>
      <c r="L159" s="8">
        <v>730488246.8</v>
      </c>
      <c r="M159" s="8">
        <v>2</v>
      </c>
      <c r="N159" s="8">
        <v>8</v>
      </c>
      <c r="O159" s="8">
        <v>21549</v>
      </c>
      <c r="P159" s="8">
        <v>0</v>
      </c>
      <c r="Q159" s="8">
        <v>0</v>
      </c>
      <c r="R159" s="8">
        <v>131</v>
      </c>
      <c r="S159" s="8">
        <v>0</v>
      </c>
      <c r="T159" s="8">
        <v>0</v>
      </c>
      <c r="U159" s="8">
        <v>827</v>
      </c>
    </row>
    <row r="160" spans="1:21" ht="12.75">
      <c r="A160" s="8" t="s">
        <v>31</v>
      </c>
      <c r="B160" s="8">
        <v>2</v>
      </c>
      <c r="C160" s="8" t="s">
        <v>24</v>
      </c>
      <c r="D160" s="8" t="s">
        <v>70</v>
      </c>
      <c r="E160" s="8" t="s">
        <v>71</v>
      </c>
      <c r="F160" s="6">
        <f>Table1324[[#This Row],[AMOUNT_BRK]]/Table1324[[#This Row],[AMOUNT_CLASS]]</f>
        <v>0.14806743119460591</v>
      </c>
      <c r="G160" s="7">
        <f>Table1324[[#This Row],[ORDERS_BRK]]/Table1324[[#This Row],[ORDERS_CLASS]]</f>
        <v>0.25</v>
      </c>
      <c r="H160" s="7">
        <f>Table1324[[#This Row],[PASS_BRK]]/Table1324[[#This Row],[ORDERS_BRK]]</f>
        <v>0</v>
      </c>
      <c r="I160" s="7">
        <f>Table1324[[#This Row],[AGGR_BRK]]/Table1324[[#This Row],[ORDERS_BRK]]</f>
        <v>0</v>
      </c>
      <c r="J160" s="8">
        <v>492327.4628</v>
      </c>
      <c r="K160" s="8">
        <v>3325021.977</v>
      </c>
      <c r="L160" s="8">
        <v>730488246.8</v>
      </c>
      <c r="M160" s="8">
        <v>2</v>
      </c>
      <c r="N160" s="8">
        <v>8</v>
      </c>
      <c r="O160" s="8">
        <v>21549</v>
      </c>
      <c r="P160" s="8">
        <v>0</v>
      </c>
      <c r="Q160" s="8">
        <v>0</v>
      </c>
      <c r="R160" s="8">
        <v>131</v>
      </c>
      <c r="S160" s="8">
        <v>0</v>
      </c>
      <c r="T160" s="8">
        <v>0</v>
      </c>
      <c r="U160" s="8">
        <v>827</v>
      </c>
    </row>
    <row r="161" spans="1:21" ht="12.75">
      <c r="A161" s="8" t="s">
        <v>31</v>
      </c>
      <c r="B161" s="8">
        <v>2</v>
      </c>
      <c r="C161" s="8" t="s">
        <v>24</v>
      </c>
      <c r="D161" s="8" t="s">
        <v>80</v>
      </c>
      <c r="E161" s="8" t="s">
        <v>114</v>
      </c>
      <c r="F161" s="6">
        <f>Table1324[[#This Row],[AMOUNT_BRK]]/Table1324[[#This Row],[AMOUNT_CLASS]]</f>
        <v>0.08756820241010997</v>
      </c>
      <c r="G161" s="7">
        <f>Table1324[[#This Row],[ORDERS_BRK]]/Table1324[[#This Row],[ORDERS_CLASS]]</f>
        <v>0.125</v>
      </c>
      <c r="H161" s="7">
        <f>Table1324[[#This Row],[PASS_BRK]]/Table1324[[#This Row],[ORDERS_BRK]]</f>
        <v>0</v>
      </c>
      <c r="I161" s="7">
        <f>Table1324[[#This Row],[AGGR_BRK]]/Table1324[[#This Row],[ORDERS_BRK]]</f>
        <v>0</v>
      </c>
      <c r="J161" s="8">
        <v>291166.1975</v>
      </c>
      <c r="K161" s="8">
        <v>3325021.977</v>
      </c>
      <c r="L161" s="8">
        <v>730488246.8</v>
      </c>
      <c r="M161" s="8">
        <v>1</v>
      </c>
      <c r="N161" s="8">
        <v>8</v>
      </c>
      <c r="O161" s="8">
        <v>21549</v>
      </c>
      <c r="P161" s="8">
        <v>0</v>
      </c>
      <c r="Q161" s="8">
        <v>0</v>
      </c>
      <c r="R161" s="8">
        <v>131</v>
      </c>
      <c r="S161" s="8">
        <v>0</v>
      </c>
      <c r="T161" s="8">
        <v>0</v>
      </c>
      <c r="U161" s="8">
        <v>827</v>
      </c>
    </row>
    <row r="162" spans="1:21" ht="12.75">
      <c r="A162" s="8" t="s">
        <v>31</v>
      </c>
      <c r="B162" s="8">
        <v>2</v>
      </c>
      <c r="C162" s="8" t="s">
        <v>24</v>
      </c>
      <c r="D162" s="8" t="s">
        <v>41</v>
      </c>
      <c r="E162" s="8" t="s">
        <v>100</v>
      </c>
      <c r="F162" s="6">
        <f>Table1324[[#This Row],[AMOUNT_BRK]]/Table1324[[#This Row],[AMOUNT_CLASS]]</f>
        <v>0.05946231323210289</v>
      </c>
      <c r="G162" s="7">
        <f>Table1324[[#This Row],[ORDERS_BRK]]/Table1324[[#This Row],[ORDERS_CLASS]]</f>
        <v>0.125</v>
      </c>
      <c r="H162" s="7">
        <f>Table1324[[#This Row],[PASS_BRK]]/Table1324[[#This Row],[ORDERS_BRK]]</f>
        <v>0</v>
      </c>
      <c r="I162" s="7">
        <f>Table1324[[#This Row],[AGGR_BRK]]/Table1324[[#This Row],[ORDERS_BRK]]</f>
        <v>0</v>
      </c>
      <c r="J162" s="8">
        <v>197713.4983</v>
      </c>
      <c r="K162" s="8">
        <v>3325021.977</v>
      </c>
      <c r="L162" s="8">
        <v>730488246.8</v>
      </c>
      <c r="M162" s="8">
        <v>1</v>
      </c>
      <c r="N162" s="8">
        <v>8</v>
      </c>
      <c r="O162" s="8">
        <v>21549</v>
      </c>
      <c r="P162" s="8">
        <v>0</v>
      </c>
      <c r="Q162" s="8">
        <v>0</v>
      </c>
      <c r="R162" s="8">
        <v>131</v>
      </c>
      <c r="S162" s="8">
        <v>0</v>
      </c>
      <c r="T162" s="8">
        <v>0</v>
      </c>
      <c r="U162" s="8">
        <v>827</v>
      </c>
    </row>
    <row r="163" spans="1:21" ht="12.75">
      <c r="A163" s="8" t="s">
        <v>31</v>
      </c>
      <c r="B163" s="8">
        <v>2</v>
      </c>
      <c r="C163" s="8" t="s">
        <v>24</v>
      </c>
      <c r="D163" s="8" t="s">
        <v>62</v>
      </c>
      <c r="E163" s="8" t="s">
        <v>101</v>
      </c>
      <c r="F163" s="6">
        <f>Table1324[[#This Row],[AMOUNT_BRK]]/Table1324[[#This Row],[AMOUNT_CLASS]]</f>
        <v>0.0580905474418162</v>
      </c>
      <c r="G163" s="7">
        <f>Table1324[[#This Row],[ORDERS_BRK]]/Table1324[[#This Row],[ORDERS_CLASS]]</f>
        <v>0.125</v>
      </c>
      <c r="H163" s="7">
        <f>Table1324[[#This Row],[PASS_BRK]]/Table1324[[#This Row],[ORDERS_BRK]]</f>
        <v>0</v>
      </c>
      <c r="I163" s="7">
        <f>Table1324[[#This Row],[AGGR_BRK]]/Table1324[[#This Row],[ORDERS_BRK]]</f>
        <v>0</v>
      </c>
      <c r="J163" s="8">
        <v>193152.3469</v>
      </c>
      <c r="K163" s="8">
        <v>3325021.977</v>
      </c>
      <c r="L163" s="8">
        <v>730488246.8</v>
      </c>
      <c r="M163" s="8">
        <v>1</v>
      </c>
      <c r="N163" s="8">
        <v>8</v>
      </c>
      <c r="O163" s="8">
        <v>21549</v>
      </c>
      <c r="P163" s="8">
        <v>0</v>
      </c>
      <c r="Q163" s="8">
        <v>0</v>
      </c>
      <c r="R163" s="8">
        <v>131</v>
      </c>
      <c r="S163" s="8">
        <v>0</v>
      </c>
      <c r="T163" s="8">
        <v>0</v>
      </c>
      <c r="U163" s="8">
        <v>827</v>
      </c>
    </row>
    <row r="164" spans="1:21" ht="12.75">
      <c r="A164" s="9"/>
      <c r="B164" s="9"/>
      <c r="C164" s="9"/>
      <c r="D164" s="9"/>
      <c r="E164" s="9"/>
      <c r="F164" s="10"/>
      <c r="G164" s="7"/>
      <c r="H164" s="7"/>
      <c r="I164" s="7"/>
      <c r="J164" s="9"/>
      <c r="K164" s="9"/>
      <c r="L164" s="9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9"/>
      <c r="B165" s="9"/>
      <c r="C165" s="9"/>
      <c r="D165" s="9"/>
      <c r="E165" s="9"/>
      <c r="F165" s="10"/>
      <c r="G165" s="7"/>
      <c r="H165" s="7"/>
      <c r="I165" s="7"/>
      <c r="J165" s="9"/>
      <c r="K165" s="9"/>
      <c r="L165" s="9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27">
      <c r="A166" s="16"/>
      <c r="B166" s="16"/>
      <c r="C166" s="16"/>
      <c r="D166" s="12" t="s">
        <v>128</v>
      </c>
      <c r="E166" s="22" t="s">
        <v>167</v>
      </c>
      <c r="F166" s="23"/>
      <c r="G166" s="23"/>
      <c r="H166" s="23"/>
      <c r="I166" s="24"/>
      <c r="J166" s="16"/>
      <c r="K166" s="16"/>
      <c r="L166" s="16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67.5">
      <c r="A167" s="16"/>
      <c r="B167" s="16"/>
      <c r="C167" s="16"/>
      <c r="D167" s="12" t="s">
        <v>130</v>
      </c>
      <c r="E167" s="22" t="s">
        <v>148</v>
      </c>
      <c r="F167" s="23"/>
      <c r="G167" s="23"/>
      <c r="H167" s="23"/>
      <c r="I167" s="24"/>
      <c r="J167" s="16"/>
      <c r="K167" s="16"/>
      <c r="L167" s="16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08">
      <c r="A168" s="16"/>
      <c r="B168" s="16"/>
      <c r="C168" s="16"/>
      <c r="D168" s="12" t="s">
        <v>132</v>
      </c>
      <c r="E168" s="12" t="s">
        <v>133</v>
      </c>
      <c r="F168" s="12" t="s">
        <v>134</v>
      </c>
      <c r="G168" s="12" t="s">
        <v>135</v>
      </c>
      <c r="H168" s="12" t="s">
        <v>136</v>
      </c>
      <c r="I168" s="12" t="s">
        <v>137</v>
      </c>
      <c r="J168" s="16"/>
      <c r="K168" s="16"/>
      <c r="L168" s="16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40.5">
      <c r="A169" s="16"/>
      <c r="B169" s="16"/>
      <c r="C169" s="16"/>
      <c r="D169" s="20" t="s">
        <v>151</v>
      </c>
      <c r="E169" s="21">
        <f aca="true" t="shared" si="22" ref="E169:F173">F159</f>
        <v>0.6273882805677468</v>
      </c>
      <c r="F169" s="21">
        <f t="shared" si="22"/>
        <v>0.25</v>
      </c>
      <c r="G169" s="21">
        <f aca="true" t="shared" si="23" ref="G169:H173">H130</f>
        <v>0</v>
      </c>
      <c r="H169" s="21">
        <f t="shared" si="23"/>
        <v>0</v>
      </c>
      <c r="I169" s="21">
        <v>0</v>
      </c>
      <c r="J169" s="16"/>
      <c r="K169" s="16"/>
      <c r="L169" s="16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27">
      <c r="A170" s="16"/>
      <c r="B170" s="16"/>
      <c r="C170" s="16"/>
      <c r="D170" s="20" t="s">
        <v>168</v>
      </c>
      <c r="E170" s="21">
        <f t="shared" si="22"/>
        <v>0.14806743119460591</v>
      </c>
      <c r="F170" s="21">
        <f t="shared" si="22"/>
        <v>0.25</v>
      </c>
      <c r="G170" s="21">
        <f t="shared" si="23"/>
        <v>0</v>
      </c>
      <c r="H170" s="21">
        <f t="shared" si="23"/>
        <v>0</v>
      </c>
      <c r="I170" s="21">
        <v>0</v>
      </c>
      <c r="J170" s="16"/>
      <c r="K170" s="16"/>
      <c r="L170" s="16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27">
      <c r="A171" s="16"/>
      <c r="B171" s="16"/>
      <c r="C171" s="16"/>
      <c r="D171" s="20" t="s">
        <v>169</v>
      </c>
      <c r="E171" s="21">
        <f t="shared" si="22"/>
        <v>0.08756820241010997</v>
      </c>
      <c r="F171" s="21">
        <f t="shared" si="22"/>
        <v>0.125</v>
      </c>
      <c r="G171" s="21">
        <f t="shared" si="23"/>
        <v>0</v>
      </c>
      <c r="H171" s="21">
        <f t="shared" si="23"/>
        <v>0</v>
      </c>
      <c r="I171" s="21">
        <v>0</v>
      </c>
      <c r="J171" s="16"/>
      <c r="K171" s="16"/>
      <c r="L171" s="16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27">
      <c r="A172" s="16"/>
      <c r="B172" s="16"/>
      <c r="C172" s="16"/>
      <c r="D172" s="20" t="s">
        <v>152</v>
      </c>
      <c r="E172" s="21">
        <f t="shared" si="22"/>
        <v>0.05946231323210289</v>
      </c>
      <c r="F172" s="21">
        <f t="shared" si="22"/>
        <v>0.125</v>
      </c>
      <c r="G172" s="21">
        <f t="shared" si="23"/>
        <v>0</v>
      </c>
      <c r="H172" s="21">
        <f t="shared" si="23"/>
        <v>0</v>
      </c>
      <c r="I172" s="21">
        <v>0</v>
      </c>
      <c r="J172" s="16"/>
      <c r="K172" s="16"/>
      <c r="L172" s="16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27">
      <c r="A173" s="16"/>
      <c r="B173" s="16"/>
      <c r="C173" s="16"/>
      <c r="D173" s="20" t="s">
        <v>150</v>
      </c>
      <c r="E173" s="21">
        <f t="shared" si="22"/>
        <v>0.0580905474418162</v>
      </c>
      <c r="F173" s="21">
        <f t="shared" si="22"/>
        <v>0.125</v>
      </c>
      <c r="G173" s="21">
        <f t="shared" si="23"/>
        <v>0</v>
      </c>
      <c r="H173" s="21">
        <f t="shared" si="23"/>
        <v>0</v>
      </c>
      <c r="I173" s="21">
        <v>0</v>
      </c>
      <c r="J173" s="16"/>
      <c r="K173" s="16"/>
      <c r="L173" s="16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2.75">
      <c r="A174" s="9"/>
      <c r="B174" s="9"/>
      <c r="C174" s="9"/>
      <c r="D174" s="9"/>
      <c r="E174" s="9"/>
      <c r="F174" s="10"/>
      <c r="G174" s="7"/>
      <c r="H174" s="7"/>
      <c r="I174" s="7"/>
      <c r="J174" s="9"/>
      <c r="K174" s="9"/>
      <c r="L174" s="9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8" t="s">
        <v>92</v>
      </c>
      <c r="B175" s="8" t="s">
        <v>93</v>
      </c>
      <c r="C175" s="8" t="s">
        <v>24</v>
      </c>
      <c r="D175" s="8" t="s">
        <v>48</v>
      </c>
      <c r="E175" s="8" t="s">
        <v>49</v>
      </c>
      <c r="F175" s="6">
        <f>Table1324[[#This Row],[AMOUNT_BRK]]/Table1324[[#This Row],[AMOUNT_CLASS]]</f>
        <v>0.24823162423066536</v>
      </c>
      <c r="G175" s="7">
        <f>Table1324[[#This Row],[ORDERS_BRK]]/Table1324[[#This Row],[ORDERS_CLASS]]</f>
        <v>0.2672672672672673</v>
      </c>
      <c r="H175" s="7">
        <f>Table1324[[#This Row],[PASS_BRK]]/Table1324[[#This Row],[ORDERS_BRK]]</f>
        <v>0</v>
      </c>
      <c r="I175" s="7">
        <f>Table1324[[#This Row],[AGGR_BRK]]/Table1324[[#This Row],[ORDERS_BRK]]</f>
        <v>0</v>
      </c>
      <c r="J175" s="8">
        <v>24340474.24</v>
      </c>
      <c r="K175" s="8">
        <v>98055492.79</v>
      </c>
      <c r="L175" s="8">
        <v>730488246.8</v>
      </c>
      <c r="M175" s="8">
        <v>89</v>
      </c>
      <c r="N175" s="8">
        <v>333</v>
      </c>
      <c r="O175" s="8">
        <v>21549</v>
      </c>
      <c r="P175" s="8">
        <v>0</v>
      </c>
      <c r="Q175" s="8">
        <v>8</v>
      </c>
      <c r="R175" s="8">
        <v>131</v>
      </c>
      <c r="S175" s="8">
        <v>0</v>
      </c>
      <c r="T175" s="8">
        <v>23</v>
      </c>
      <c r="U175" s="8">
        <v>827</v>
      </c>
    </row>
    <row r="176" spans="1:21" ht="12.75">
      <c r="A176" s="8" t="s">
        <v>92</v>
      </c>
      <c r="B176" s="8" t="s">
        <v>93</v>
      </c>
      <c r="C176" s="8" t="s">
        <v>24</v>
      </c>
      <c r="D176" s="8" t="s">
        <v>94</v>
      </c>
      <c r="E176" s="8" t="s">
        <v>95</v>
      </c>
      <c r="F176" s="6">
        <f>Table1324[[#This Row],[AMOUNT_BRK]]/Table1324[[#This Row],[AMOUNT_CLASS]]</f>
        <v>0.2288610681714774</v>
      </c>
      <c r="G176" s="7">
        <f>Table1324[[#This Row],[ORDERS_BRK]]/Table1324[[#This Row],[ORDERS_CLASS]]</f>
        <v>0.06606606606606606</v>
      </c>
      <c r="H176" s="7">
        <f>Table1324[[#This Row],[PASS_BRK]]/Table1324[[#This Row],[ORDERS_BRK]]</f>
        <v>0</v>
      </c>
      <c r="I176" s="7">
        <f>Table1324[[#This Row],[AGGR_BRK]]/Table1324[[#This Row],[ORDERS_BRK]]</f>
        <v>0</v>
      </c>
      <c r="J176" s="8">
        <v>22441084.82</v>
      </c>
      <c r="K176" s="8">
        <v>98055492.79</v>
      </c>
      <c r="L176" s="8">
        <v>730488246.8</v>
      </c>
      <c r="M176" s="8">
        <v>22</v>
      </c>
      <c r="N176" s="8">
        <v>333</v>
      </c>
      <c r="O176" s="8">
        <v>21549</v>
      </c>
      <c r="P176" s="8">
        <v>0</v>
      </c>
      <c r="Q176" s="8">
        <v>8</v>
      </c>
      <c r="R176" s="8">
        <v>131</v>
      </c>
      <c r="S176" s="8">
        <v>0</v>
      </c>
      <c r="T176" s="8">
        <v>23</v>
      </c>
      <c r="U176" s="8">
        <v>827</v>
      </c>
    </row>
    <row r="177" spans="1:21" ht="12.75">
      <c r="A177" s="8" t="s">
        <v>92</v>
      </c>
      <c r="B177" s="8" t="s">
        <v>93</v>
      </c>
      <c r="C177" s="8" t="s">
        <v>24</v>
      </c>
      <c r="D177" s="8" t="s">
        <v>44</v>
      </c>
      <c r="E177" s="8" t="s">
        <v>55</v>
      </c>
      <c r="F177" s="6">
        <f>Table1324[[#This Row],[AMOUNT_BRK]]/Table1324[[#This Row],[AMOUNT_CLASS]]</f>
        <v>0.1584717955910851</v>
      </c>
      <c r="G177" s="7">
        <f>Table1324[[#This Row],[ORDERS_BRK]]/Table1324[[#This Row],[ORDERS_CLASS]]</f>
        <v>0.11411411411411411</v>
      </c>
      <c r="H177" s="7">
        <f>Table1324[[#This Row],[PASS_BRK]]/Table1324[[#This Row],[ORDERS_BRK]]</f>
        <v>0</v>
      </c>
      <c r="I177" s="7">
        <f>Table1324[[#This Row],[AGGR_BRK]]/Table1324[[#This Row],[ORDERS_BRK]]</f>
        <v>0</v>
      </c>
      <c r="J177" s="8">
        <v>15539030.01</v>
      </c>
      <c r="K177" s="8">
        <v>98055492.79</v>
      </c>
      <c r="L177" s="8">
        <v>730488246.8</v>
      </c>
      <c r="M177" s="8">
        <v>38</v>
      </c>
      <c r="N177" s="8">
        <v>333</v>
      </c>
      <c r="O177" s="8">
        <v>21549</v>
      </c>
      <c r="P177" s="8">
        <v>0</v>
      </c>
      <c r="Q177" s="8">
        <v>8</v>
      </c>
      <c r="R177" s="8">
        <v>131</v>
      </c>
      <c r="S177" s="8">
        <v>0</v>
      </c>
      <c r="T177" s="8">
        <v>23</v>
      </c>
      <c r="U177" s="8">
        <v>827</v>
      </c>
    </row>
    <row r="178" spans="1:21" ht="12.75">
      <c r="A178" s="8" t="s">
        <v>92</v>
      </c>
      <c r="B178" s="8" t="s">
        <v>93</v>
      </c>
      <c r="C178" s="8" t="s">
        <v>24</v>
      </c>
      <c r="D178" s="8" t="s">
        <v>29</v>
      </c>
      <c r="E178" s="8" t="s">
        <v>53</v>
      </c>
      <c r="F178" s="6">
        <f>Table1324[[#This Row],[AMOUNT_BRK]]/Table1324[[#This Row],[AMOUNT_CLASS]]</f>
        <v>0.13027998704120325</v>
      </c>
      <c r="G178" s="7">
        <f>Table1324[[#This Row],[ORDERS_BRK]]/Table1324[[#This Row],[ORDERS_CLASS]]</f>
        <v>0.16516516516516516</v>
      </c>
      <c r="H178" s="7">
        <f>Table1324[[#This Row],[PASS_BRK]]/Table1324[[#This Row],[ORDERS_BRK]]</f>
        <v>0</v>
      </c>
      <c r="I178" s="7">
        <f>Table1324[[#This Row],[AGGR_BRK]]/Table1324[[#This Row],[ORDERS_BRK]]</f>
        <v>0</v>
      </c>
      <c r="J178" s="8">
        <v>12774668.33</v>
      </c>
      <c r="K178" s="8">
        <v>98055492.79</v>
      </c>
      <c r="L178" s="8">
        <v>730488246.8</v>
      </c>
      <c r="M178" s="8">
        <v>55</v>
      </c>
      <c r="N178" s="8">
        <v>333</v>
      </c>
      <c r="O178" s="8">
        <v>21549</v>
      </c>
      <c r="P178" s="8">
        <v>0</v>
      </c>
      <c r="Q178" s="8">
        <v>8</v>
      </c>
      <c r="R178" s="8">
        <v>131</v>
      </c>
      <c r="S178" s="8">
        <v>0</v>
      </c>
      <c r="T178" s="8">
        <v>23</v>
      </c>
      <c r="U178" s="8">
        <v>827</v>
      </c>
    </row>
    <row r="179" spans="1:21" ht="12.75">
      <c r="A179" s="8" t="s">
        <v>92</v>
      </c>
      <c r="B179" s="8" t="s">
        <v>93</v>
      </c>
      <c r="C179" s="8" t="s">
        <v>24</v>
      </c>
      <c r="D179" s="8" t="s">
        <v>26</v>
      </c>
      <c r="E179" s="8" t="s">
        <v>65</v>
      </c>
      <c r="F179" s="6">
        <f>Table1324[[#This Row],[AMOUNT_BRK]]/Table1324[[#This Row],[AMOUNT_CLASS]]</f>
        <v>0.04646814906900026</v>
      </c>
      <c r="G179" s="7">
        <f>Table1324[[#This Row],[ORDERS_BRK]]/Table1324[[#This Row],[ORDERS_CLASS]]</f>
        <v>0.03303303303303303</v>
      </c>
      <c r="H179" s="7">
        <f>Table1324[[#This Row],[PASS_BRK]]/Table1324[[#This Row],[ORDERS_BRK]]</f>
        <v>0</v>
      </c>
      <c r="I179" s="7">
        <f>Table1324[[#This Row],[AGGR_BRK]]/Table1324[[#This Row],[ORDERS_BRK]]</f>
        <v>0</v>
      </c>
      <c r="J179" s="8">
        <v>4556457.256</v>
      </c>
      <c r="K179" s="8">
        <v>98055492.79</v>
      </c>
      <c r="L179" s="8">
        <v>730488246.8</v>
      </c>
      <c r="M179" s="8">
        <v>11</v>
      </c>
      <c r="N179" s="8">
        <v>333</v>
      </c>
      <c r="O179" s="8">
        <v>21549</v>
      </c>
      <c r="P179" s="8">
        <v>0</v>
      </c>
      <c r="Q179" s="8">
        <v>8</v>
      </c>
      <c r="R179" s="8">
        <v>131</v>
      </c>
      <c r="S179" s="8">
        <v>0</v>
      </c>
      <c r="T179" s="8">
        <v>23</v>
      </c>
      <c r="U179" s="8">
        <v>827</v>
      </c>
    </row>
    <row r="180" spans="1:21" ht="12.75">
      <c r="A180" s="8"/>
      <c r="B180" s="8"/>
      <c r="C180" s="8"/>
      <c r="D180" s="8"/>
      <c r="E180" s="8"/>
      <c r="F180" s="6"/>
      <c r="G180" s="7"/>
      <c r="H180" s="7"/>
      <c r="I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>
      <c r="A181" s="8"/>
      <c r="B181" s="8"/>
      <c r="C181" s="8"/>
      <c r="D181" s="8"/>
      <c r="E181" s="8"/>
      <c r="F181" s="6"/>
      <c r="G181" s="7"/>
      <c r="H181" s="7"/>
      <c r="I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54">
      <c r="A182" s="35"/>
      <c r="B182" s="35"/>
      <c r="C182" s="35"/>
      <c r="D182" s="12" t="s">
        <v>128</v>
      </c>
      <c r="E182" s="22" t="s">
        <v>170</v>
      </c>
      <c r="F182" s="31"/>
      <c r="G182" s="31"/>
      <c r="H182" s="31"/>
      <c r="I182" s="32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:21" ht="67.5">
      <c r="A183" s="35"/>
      <c r="B183" s="35"/>
      <c r="C183" s="35"/>
      <c r="D183" s="12" t="s">
        <v>130</v>
      </c>
      <c r="E183" s="22" t="s">
        <v>131</v>
      </c>
      <c r="F183" s="23"/>
      <c r="G183" s="23"/>
      <c r="H183" s="23"/>
      <c r="I183" s="24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:21" ht="108">
      <c r="A184" s="16"/>
      <c r="B184" s="16"/>
      <c r="C184" s="16"/>
      <c r="D184" s="12" t="s">
        <v>132</v>
      </c>
      <c r="E184" s="12" t="s">
        <v>133</v>
      </c>
      <c r="F184" s="12" t="s">
        <v>134</v>
      </c>
      <c r="G184" s="12" t="s">
        <v>135</v>
      </c>
      <c r="H184" s="12" t="s">
        <v>136</v>
      </c>
      <c r="I184" s="12" t="s">
        <v>137</v>
      </c>
      <c r="J184" s="16"/>
      <c r="K184" s="16"/>
      <c r="L184" s="16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27">
      <c r="A185" s="16"/>
      <c r="B185" s="16"/>
      <c r="C185" s="16"/>
      <c r="D185" s="20" t="s">
        <v>149</v>
      </c>
      <c r="E185" s="21">
        <f aca="true" t="shared" si="24" ref="E185:F189">F175</f>
        <v>0.24823162423066536</v>
      </c>
      <c r="F185" s="21">
        <f t="shared" si="24"/>
        <v>0.2672672672672673</v>
      </c>
      <c r="G185" s="21">
        <f>H170</f>
        <v>0</v>
      </c>
      <c r="H185" s="21">
        <f>I170</f>
        <v>0</v>
      </c>
      <c r="I185" s="21">
        <v>0</v>
      </c>
      <c r="J185" s="16"/>
      <c r="K185" s="16"/>
      <c r="L185" s="16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27">
      <c r="A186" s="16"/>
      <c r="B186" s="16"/>
      <c r="C186" s="16"/>
      <c r="D186" s="20" t="s">
        <v>171</v>
      </c>
      <c r="E186" s="21">
        <f t="shared" si="24"/>
        <v>0.2288610681714774</v>
      </c>
      <c r="F186" s="21">
        <f t="shared" si="24"/>
        <v>0.06606606606606606</v>
      </c>
      <c r="G186" s="21">
        <f aca="true" t="shared" si="25" ref="G186:H189">H171</f>
        <v>0</v>
      </c>
      <c r="H186" s="21">
        <f t="shared" si="25"/>
        <v>0</v>
      </c>
      <c r="I186" s="21">
        <v>0</v>
      </c>
      <c r="J186" s="16"/>
      <c r="K186" s="16"/>
      <c r="L186" s="16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27">
      <c r="A187" s="16"/>
      <c r="B187" s="16"/>
      <c r="C187" s="16"/>
      <c r="D187" s="20" t="s">
        <v>156</v>
      </c>
      <c r="E187" s="21">
        <f t="shared" si="24"/>
        <v>0.1584717955910851</v>
      </c>
      <c r="F187" s="21">
        <f t="shared" si="24"/>
        <v>0.11411411411411411</v>
      </c>
      <c r="G187" s="21">
        <f t="shared" si="25"/>
        <v>0</v>
      </c>
      <c r="H187" s="21">
        <f t="shared" si="25"/>
        <v>0</v>
      </c>
      <c r="I187" s="21">
        <v>0</v>
      </c>
      <c r="J187" s="16"/>
      <c r="K187" s="16"/>
      <c r="L187" s="16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27">
      <c r="A188" s="16"/>
      <c r="B188" s="16"/>
      <c r="C188" s="16"/>
      <c r="D188" s="20" t="s">
        <v>140</v>
      </c>
      <c r="E188" s="21">
        <f t="shared" si="24"/>
        <v>0.13027998704120325</v>
      </c>
      <c r="F188" s="21">
        <f t="shared" si="24"/>
        <v>0.16516516516516516</v>
      </c>
      <c r="G188" s="21">
        <f t="shared" si="25"/>
        <v>0</v>
      </c>
      <c r="H188" s="21">
        <f t="shared" si="25"/>
        <v>0</v>
      </c>
      <c r="I188" s="21">
        <v>0</v>
      </c>
      <c r="J188" s="16"/>
      <c r="K188" s="16"/>
      <c r="L188" s="16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27">
      <c r="A189" s="16"/>
      <c r="B189" s="16"/>
      <c r="C189" s="16"/>
      <c r="D189" s="20" t="s">
        <v>153</v>
      </c>
      <c r="E189" s="21">
        <f t="shared" si="24"/>
        <v>0.04646814906900026</v>
      </c>
      <c r="F189" s="21">
        <f t="shared" si="24"/>
        <v>0.03303303303303303</v>
      </c>
      <c r="G189" s="21">
        <f t="shared" si="25"/>
        <v>0</v>
      </c>
      <c r="H189" s="21">
        <f t="shared" si="25"/>
        <v>0</v>
      </c>
      <c r="I189" s="21">
        <v>0</v>
      </c>
      <c r="J189" s="16"/>
      <c r="K189" s="16"/>
      <c r="L189" s="16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2.75">
      <c r="A190" s="8"/>
      <c r="B190" s="8"/>
      <c r="C190" s="8"/>
      <c r="D190" s="8"/>
      <c r="E190" s="8"/>
      <c r="F190" s="6"/>
      <c r="G190" s="7"/>
      <c r="H190" s="7"/>
      <c r="I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2.75">
      <c r="A191" s="8" t="s">
        <v>46</v>
      </c>
      <c r="B191" s="8">
        <v>1</v>
      </c>
      <c r="C191" s="8" t="s">
        <v>24</v>
      </c>
      <c r="D191" s="8" t="s">
        <v>44</v>
      </c>
      <c r="E191" s="8" t="s">
        <v>55</v>
      </c>
      <c r="F191" s="6">
        <f>Table1324[[#This Row],[AMOUNT_BRK]]/Table1324[[#This Row],[AMOUNT_CLASS]]</f>
        <v>0.5856541999806989</v>
      </c>
      <c r="G191" s="7">
        <f>Table1324[[#This Row],[ORDERS_BRK]]/Table1324[[#This Row],[ORDERS_CLASS]]</f>
        <v>0.2</v>
      </c>
      <c r="H191" s="7">
        <f>Table1324[[#This Row],[PASS_BRK]]/Table1324[[#This Row],[ORDERS_BRK]]</f>
        <v>0</v>
      </c>
      <c r="I191" s="7">
        <f>Table1324[[#This Row],[AGGR_BRK]]/Table1324[[#This Row],[ORDERS_BRK]]</f>
        <v>0</v>
      </c>
      <c r="J191" s="8">
        <v>1044530.5</v>
      </c>
      <c r="K191" s="8">
        <v>1783527.72</v>
      </c>
      <c r="L191" s="8">
        <v>730488246.8</v>
      </c>
      <c r="M191" s="8">
        <v>3</v>
      </c>
      <c r="N191" s="8">
        <v>15</v>
      </c>
      <c r="O191" s="8">
        <v>21549</v>
      </c>
      <c r="P191" s="8">
        <v>0</v>
      </c>
      <c r="Q191" s="8">
        <v>0</v>
      </c>
      <c r="R191" s="8">
        <v>131</v>
      </c>
      <c r="S191" s="8">
        <v>0</v>
      </c>
      <c r="T191" s="8">
        <v>0</v>
      </c>
      <c r="U191" s="8">
        <v>827</v>
      </c>
    </row>
    <row r="192" spans="1:21" ht="12.75">
      <c r="A192" s="8" t="s">
        <v>46</v>
      </c>
      <c r="B192" s="8">
        <v>1</v>
      </c>
      <c r="C192" s="8" t="s">
        <v>24</v>
      </c>
      <c r="D192" s="8" t="s">
        <v>27</v>
      </c>
      <c r="E192" s="8" t="s">
        <v>97</v>
      </c>
      <c r="F192" s="6">
        <f>Table1324[[#This Row],[AMOUNT_BRK]]/Table1324[[#This Row],[AMOUNT_CLASS]]</f>
        <v>0.35892504098562594</v>
      </c>
      <c r="G192" s="7">
        <f>Table1324[[#This Row],[ORDERS_BRK]]/Table1324[[#This Row],[ORDERS_CLASS]]</f>
        <v>0.7333333333333333</v>
      </c>
      <c r="H192" s="7">
        <f>Table1324[[#This Row],[PASS_BRK]]/Table1324[[#This Row],[ORDERS_BRK]]</f>
        <v>0</v>
      </c>
      <c r="I192" s="7">
        <f>Table1324[[#This Row],[AGGR_BRK]]/Table1324[[#This Row],[ORDERS_BRK]]</f>
        <v>0</v>
      </c>
      <c r="J192" s="8">
        <v>640152.76</v>
      </c>
      <c r="K192" s="8">
        <v>1783527.72</v>
      </c>
      <c r="L192" s="8">
        <v>730488246.8</v>
      </c>
      <c r="M192" s="8">
        <v>11</v>
      </c>
      <c r="N192" s="8">
        <v>15</v>
      </c>
      <c r="O192" s="8">
        <v>21549</v>
      </c>
      <c r="P192" s="8">
        <v>0</v>
      </c>
      <c r="Q192" s="8">
        <v>0</v>
      </c>
      <c r="R192" s="8">
        <v>131</v>
      </c>
      <c r="S192" s="8">
        <v>0</v>
      </c>
      <c r="T192" s="8">
        <v>0</v>
      </c>
      <c r="U192" s="8">
        <v>827</v>
      </c>
    </row>
    <row r="193" spans="1:21" ht="12.75">
      <c r="A193" s="8" t="s">
        <v>46</v>
      </c>
      <c r="B193" s="8">
        <v>1</v>
      </c>
      <c r="C193" s="8" t="s">
        <v>24</v>
      </c>
      <c r="D193" s="8" t="s">
        <v>48</v>
      </c>
      <c r="E193" s="8" t="s">
        <v>49</v>
      </c>
      <c r="F193" s="6">
        <f>Table1324[[#This Row],[AMOUNT_BRK]]/Table1324[[#This Row],[AMOUNT_CLASS]]</f>
        <v>0.05542075903367513</v>
      </c>
      <c r="G193" s="7">
        <f>Table1324[[#This Row],[ORDERS_BRK]]/Table1324[[#This Row],[ORDERS_CLASS]]</f>
        <v>0.06666666666666667</v>
      </c>
      <c r="H193" s="7">
        <f>Table1324[[#This Row],[PASS_BRK]]/Table1324[[#This Row],[ORDERS_BRK]]</f>
        <v>0</v>
      </c>
      <c r="I193" s="7">
        <f>Table1324[[#This Row],[AGGR_BRK]]/Table1324[[#This Row],[ORDERS_BRK]]</f>
        <v>0</v>
      </c>
      <c r="J193" s="8">
        <v>98844.46</v>
      </c>
      <c r="K193" s="8">
        <v>1783527.72</v>
      </c>
      <c r="L193" s="8">
        <v>730488246.8</v>
      </c>
      <c r="M193" s="8">
        <v>1</v>
      </c>
      <c r="N193" s="8">
        <v>15</v>
      </c>
      <c r="O193" s="8">
        <v>21549</v>
      </c>
      <c r="P193" s="8">
        <v>0</v>
      </c>
      <c r="Q193" s="8">
        <v>0</v>
      </c>
      <c r="R193" s="8">
        <v>131</v>
      </c>
      <c r="S193" s="8">
        <v>0</v>
      </c>
      <c r="T193" s="8">
        <v>0</v>
      </c>
      <c r="U193" s="8">
        <v>827</v>
      </c>
    </row>
    <row r="196" spans="4:9" ht="27">
      <c r="D196" s="12" t="s">
        <v>128</v>
      </c>
      <c r="E196" s="38" t="s">
        <v>172</v>
      </c>
      <c r="F196" s="39"/>
      <c r="G196" s="39"/>
      <c r="H196" s="39"/>
      <c r="I196" s="40"/>
    </row>
    <row r="197" spans="4:9" ht="67.5">
      <c r="D197" s="12" t="s">
        <v>130</v>
      </c>
      <c r="E197" s="38" t="s">
        <v>148</v>
      </c>
      <c r="F197" s="39"/>
      <c r="G197" s="39"/>
      <c r="H197" s="39"/>
      <c r="I197" s="40"/>
    </row>
    <row r="198" spans="4:9" ht="108">
      <c r="D198" s="12" t="s">
        <v>132</v>
      </c>
      <c r="E198" s="12" t="s">
        <v>133</v>
      </c>
      <c r="F198" s="12" t="s">
        <v>134</v>
      </c>
      <c r="G198" s="12" t="s">
        <v>135</v>
      </c>
      <c r="H198" s="12" t="s">
        <v>136</v>
      </c>
      <c r="I198" s="12" t="s">
        <v>137</v>
      </c>
    </row>
    <row r="199" spans="4:9" ht="27">
      <c r="D199" s="13" t="s">
        <v>156</v>
      </c>
      <c r="E199" s="14">
        <f aca="true" t="shared" si="26" ref="E199:F201">F191</f>
        <v>0.5856541999806989</v>
      </c>
      <c r="F199" s="14">
        <f t="shared" si="26"/>
        <v>0.2</v>
      </c>
      <c r="G199" s="14">
        <f>H185</f>
        <v>0</v>
      </c>
      <c r="H199" s="14">
        <f>I185</f>
        <v>0</v>
      </c>
      <c r="I199" s="14">
        <v>0</v>
      </c>
    </row>
    <row r="200" spans="4:9" ht="27">
      <c r="D200" s="13" t="s">
        <v>173</v>
      </c>
      <c r="E200" s="14">
        <f t="shared" si="26"/>
        <v>0.35892504098562594</v>
      </c>
      <c r="F200" s="14">
        <f t="shared" si="26"/>
        <v>0.7333333333333333</v>
      </c>
      <c r="G200" s="14">
        <f aca="true" t="shared" si="27" ref="G200:H201">H186</f>
        <v>0</v>
      </c>
      <c r="H200" s="14">
        <f t="shared" si="27"/>
        <v>0</v>
      </c>
      <c r="I200" s="14">
        <v>0</v>
      </c>
    </row>
    <row r="201" spans="4:9" ht="27">
      <c r="D201" s="13" t="s">
        <v>149</v>
      </c>
      <c r="E201" s="14">
        <f t="shared" si="26"/>
        <v>0.05542075903367513</v>
      </c>
      <c r="F201" s="14">
        <f t="shared" si="26"/>
        <v>0.06666666666666667</v>
      </c>
      <c r="G201" s="14">
        <f t="shared" si="27"/>
        <v>0</v>
      </c>
      <c r="H201" s="14">
        <f t="shared" si="27"/>
        <v>0</v>
      </c>
      <c r="I201" s="14">
        <v>0</v>
      </c>
    </row>
  </sheetData>
  <mergeCells count="4">
    <mergeCell ref="E197:I197"/>
    <mergeCell ref="E88:I88"/>
    <mergeCell ref="E89:I89"/>
    <mergeCell ref="E196:I196"/>
  </mergeCells>
  <printOptions/>
  <pageMargins left="0.7" right="0.7" top="0.75" bottom="0.75" header="0.3" footer="0.3"/>
  <pageSetup horizontalDpi="600" verticalDpi="600" orientation="portrait" paperSize="9" r:id="rId3"/>
  <ignoredErrors>
    <ignoredError sqref="F12:I16 F30:I34 F46:I49 F62:I66 F78:I82 F106:I110 F122:I126 F137:I141 F153:I157 F169:I173 F185:I189 F152:J152 F50:H50"/>
  </ignoredError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MATOS</dc:creator>
  <cp:keywords>Classification=Select Classification Level, Classification=Public</cp:keywords>
  <dc:description/>
  <cp:lastModifiedBy>Youngmin SUH-HERTZ</cp:lastModifiedBy>
  <dcterms:created xsi:type="dcterms:W3CDTF">2020-01-21T17:23:28Z</dcterms:created>
  <dcterms:modified xsi:type="dcterms:W3CDTF">2024-04-18T09:32:09Z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cab53281-02ac-4817-a4e1-c81e8b831199</vt:lpwstr>
  </property>
  <property fmtid="{D5CDD505-2E9C-101B-9397-08002B2CF9AE}" pid="3" name="Classification">
    <vt:lpwstr>Public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48ed5431-0ab7-4c1b-98f4-d4e50f674d02_Enabled">
    <vt:lpwstr>true</vt:lpwstr>
  </property>
  <property fmtid="{D5CDD505-2E9C-101B-9397-08002B2CF9AE}" pid="7" name="MSIP_Label_48ed5431-0ab7-4c1b-98f4-d4e50f674d02_SetDate">
    <vt:lpwstr>2022-02-24T11:01:46Z</vt:lpwstr>
  </property>
  <property fmtid="{D5CDD505-2E9C-101B-9397-08002B2CF9AE}" pid="8" name="MSIP_Label_48ed5431-0ab7-4c1b-98f4-d4e50f674d02_Method">
    <vt:lpwstr>Standard</vt:lpwstr>
  </property>
  <property fmtid="{D5CDD505-2E9C-101B-9397-08002B2CF9AE}" pid="9" name="MSIP_Label_48ed5431-0ab7-4c1b-98f4-d4e50f674d02_Name">
    <vt:lpwstr>48ed5431-0ab7-4c1b-98f4-d4e50f674d02</vt:lpwstr>
  </property>
  <property fmtid="{D5CDD505-2E9C-101B-9397-08002B2CF9AE}" pid="10" name="MSIP_Label_48ed5431-0ab7-4c1b-98f4-d4e50f674d02_SiteId">
    <vt:lpwstr>614f9c25-bffa-42c7-86d8-964101f55fa2</vt:lpwstr>
  </property>
  <property fmtid="{D5CDD505-2E9C-101B-9397-08002B2CF9AE}" pid="11" name="MSIP_Label_48ed5431-0ab7-4c1b-98f4-d4e50f674d02_ActionId">
    <vt:lpwstr>78d281a7-67e1-4c05-b5f5-c3896c9f7135</vt:lpwstr>
  </property>
  <property fmtid="{D5CDD505-2E9C-101B-9397-08002B2CF9AE}" pid="12" name="MSIP_Label_48ed5431-0ab7-4c1b-98f4-d4e50f674d02_ContentBits">
    <vt:lpwstr>0</vt:lpwstr>
  </property>
</Properties>
</file>